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60" windowWidth="23160" windowHeight="12996"/>
  </bookViews>
  <sheets>
    <sheet name="Мероприятия" sheetId="13" r:id="rId1"/>
  </sheets>
  <definedNames>
    <definedName name="_GoBack" localSheetId="0">Мероприятия!#REF!</definedName>
    <definedName name="_GoBack">#REF!</definedName>
    <definedName name="_xlnm.Print_Titles" localSheetId="0">Мероприятия!$11:$11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1" i="13" l="1"/>
  <c r="F99" i="13" l="1"/>
  <c r="E99" i="13"/>
  <c r="D43" i="13" l="1"/>
  <c r="D96" i="13" l="1"/>
  <c r="D95" i="13"/>
  <c r="D94" i="13"/>
  <c r="D93" i="13"/>
  <c r="D67" i="13"/>
  <c r="F65" i="13" l="1"/>
  <c r="F64" i="13"/>
  <c r="G65" i="13"/>
  <c r="G64" i="13"/>
  <c r="G62" i="13"/>
  <c r="F62" i="13"/>
  <c r="G19" i="13" l="1"/>
  <c r="E64" i="13" l="1"/>
  <c r="F101" i="13"/>
  <c r="G101" i="13"/>
  <c r="H101" i="13"/>
  <c r="F100" i="13"/>
  <c r="G100" i="13"/>
  <c r="H100" i="13"/>
  <c r="E100" i="13"/>
  <c r="D92" i="13"/>
  <c r="D91" i="13"/>
  <c r="D90" i="13"/>
  <c r="H89" i="13"/>
  <c r="G89" i="13" s="1"/>
  <c r="F89" i="13" s="1"/>
  <c r="E89" i="13" s="1"/>
  <c r="D89" i="13" s="1"/>
  <c r="E88" i="13" l="1"/>
  <c r="E101" i="13" s="1"/>
  <c r="D101" i="13" s="1"/>
  <c r="H85" i="13"/>
  <c r="E18" i="13"/>
  <c r="E19" i="13"/>
  <c r="E20" i="13"/>
  <c r="E21" i="13"/>
  <c r="F19" i="13"/>
  <c r="F20" i="13"/>
  <c r="F21" i="13"/>
  <c r="H18" i="13"/>
  <c r="H19" i="13"/>
  <c r="H20" i="13"/>
  <c r="H21" i="13"/>
  <c r="E28" i="13"/>
  <c r="E29" i="13"/>
  <c r="E30" i="13"/>
  <c r="E31" i="13"/>
  <c r="F29" i="13"/>
  <c r="F30" i="13"/>
  <c r="F31" i="13"/>
  <c r="G85" i="13" l="1"/>
  <c r="H98" i="13"/>
  <c r="G99" i="13"/>
  <c r="H99" i="13"/>
  <c r="H30" i="13"/>
  <c r="H29" i="13"/>
  <c r="F85" i="13" l="1"/>
  <c r="G98" i="13"/>
  <c r="F81" i="13"/>
  <c r="F63" i="13"/>
  <c r="G63" i="13"/>
  <c r="G61" i="13" s="1"/>
  <c r="D48" i="13"/>
  <c r="D47" i="13"/>
  <c r="D46" i="13"/>
  <c r="D45" i="13"/>
  <c r="E85" i="13" l="1"/>
  <c r="E98" i="13" s="1"/>
  <c r="E97" i="13" s="1"/>
  <c r="F98" i="13"/>
  <c r="F97" i="13" s="1"/>
  <c r="E65" i="13"/>
  <c r="E63" i="13"/>
  <c r="E62" i="13"/>
  <c r="H65" i="13"/>
  <c r="H64" i="13"/>
  <c r="H63" i="13"/>
  <c r="H62" i="13"/>
  <c r="D62" i="13" l="1"/>
  <c r="D99" i="13"/>
  <c r="D98" i="13"/>
  <c r="D42" i="13" l="1"/>
  <c r="D41" i="13"/>
  <c r="F18" i="13" l="1"/>
  <c r="G21" i="13"/>
  <c r="G20" i="13"/>
  <c r="G18" i="13"/>
  <c r="G17" i="13" l="1"/>
  <c r="D21" i="13"/>
  <c r="D85" i="13"/>
  <c r="D86" i="13"/>
  <c r="D87" i="13"/>
  <c r="D88" i="13"/>
  <c r="G97" i="13"/>
  <c r="D100" i="13" l="1"/>
  <c r="H97" i="13"/>
  <c r="D97" i="13" s="1"/>
  <c r="H61" i="13"/>
  <c r="F61" i="13"/>
  <c r="E61" i="13"/>
  <c r="D35" i="13" l="1"/>
  <c r="D44" i="13" l="1"/>
  <c r="D23" i="13" l="1"/>
  <c r="F80" i="13" l="1"/>
  <c r="D52" i="13" l="1"/>
  <c r="D51" i="13"/>
  <c r="D50" i="13"/>
  <c r="D49" i="13"/>
  <c r="H82" i="13"/>
  <c r="G82" i="13"/>
  <c r="F82" i="13"/>
  <c r="F105" i="13" s="1"/>
  <c r="E82" i="13"/>
  <c r="E105" i="13" s="1"/>
  <c r="D77" i="13"/>
  <c r="D73" i="13"/>
  <c r="D69" i="13"/>
  <c r="D59" i="13"/>
  <c r="D55" i="13"/>
  <c r="D39" i="13"/>
  <c r="G30" i="13"/>
  <c r="D25" i="13"/>
  <c r="H105" i="13"/>
  <c r="D15" i="13"/>
  <c r="G105" i="13" l="1"/>
  <c r="D82" i="13"/>
  <c r="D20" i="13"/>
  <c r="D64" i="13"/>
  <c r="D63" i="13"/>
  <c r="D30" i="13"/>
  <c r="D24" i="13"/>
  <c r="D26" i="13"/>
  <c r="D33" i="13"/>
  <c r="D34" i="13"/>
  <c r="D36" i="13"/>
  <c r="D37" i="13"/>
  <c r="D38" i="13"/>
  <c r="D40" i="13"/>
  <c r="D53" i="13"/>
  <c r="D54" i="13"/>
  <c r="D56" i="13"/>
  <c r="D57" i="13"/>
  <c r="D58" i="13"/>
  <c r="D60" i="13"/>
  <c r="D105" i="13" l="1"/>
  <c r="D65" i="13"/>
  <c r="G80" i="13"/>
  <c r="H80" i="13"/>
  <c r="H81" i="13"/>
  <c r="F83" i="13"/>
  <c r="F106" i="13" s="1"/>
  <c r="G83" i="13"/>
  <c r="H83" i="13"/>
  <c r="E83" i="13"/>
  <c r="E106" i="13" s="1"/>
  <c r="E81" i="13"/>
  <c r="E104" i="13" s="1"/>
  <c r="E80" i="13"/>
  <c r="D78" i="13"/>
  <c r="D76" i="13"/>
  <c r="D75" i="13"/>
  <c r="D74" i="13"/>
  <c r="D72" i="13"/>
  <c r="D71" i="13"/>
  <c r="H79" i="13" l="1"/>
  <c r="E79" i="13"/>
  <c r="F79" i="13"/>
  <c r="E17" i="13"/>
  <c r="H17" i="13"/>
  <c r="F17" i="13"/>
  <c r="G79" i="13"/>
  <c r="D18" i="13"/>
  <c r="D81" i="13"/>
  <c r="D80" i="13"/>
  <c r="F28" i="13"/>
  <c r="F103" i="13" s="1"/>
  <c r="G28" i="13"/>
  <c r="G103" i="13" s="1"/>
  <c r="H28" i="13"/>
  <c r="H103" i="13" s="1"/>
  <c r="F104" i="13"/>
  <c r="G29" i="13"/>
  <c r="G104" i="13" s="1"/>
  <c r="H104" i="13"/>
  <c r="G31" i="13"/>
  <c r="G106" i="13" s="1"/>
  <c r="H31" i="13"/>
  <c r="H106" i="13" s="1"/>
  <c r="E103" i="13"/>
  <c r="D104" i="13" l="1"/>
  <c r="D106" i="13"/>
  <c r="D103" i="13"/>
  <c r="E102" i="13"/>
  <c r="F102" i="13"/>
  <c r="H102" i="13"/>
  <c r="G102" i="13"/>
  <c r="H27" i="13"/>
  <c r="G27" i="13"/>
  <c r="F27" i="13"/>
  <c r="E27" i="13"/>
  <c r="D17" i="13"/>
  <c r="D28" i="13"/>
  <c r="D79" i="13"/>
  <c r="D31" i="13"/>
  <c r="D19" i="13"/>
  <c r="D29" i="13"/>
  <c r="D68" i="13"/>
  <c r="D70" i="13"/>
  <c r="D102" i="13" l="1"/>
  <c r="D61" i="13"/>
  <c r="D83" i="13"/>
  <c r="D16" i="13"/>
  <c r="D14" i="13"/>
  <c r="D13" i="13"/>
  <c r="D27" i="13" l="1"/>
</calcChain>
</file>

<file path=xl/sharedStrings.xml><?xml version="1.0" encoding="utf-8"?>
<sst xmlns="http://schemas.openxmlformats.org/spreadsheetml/2006/main" count="229" uniqueCount="109">
  <si>
    <t>Срок сдачи объекта, проведения мероприятия</t>
  </si>
  <si>
    <t>Планируемые объемы финансирования (тыс. рублей)</t>
  </si>
  <si>
    <t>Код главного распорядителя бюджетных средств</t>
  </si>
  <si>
    <t>Код раздела, подраздела, целевой статьи и вида расходов</t>
  </si>
  <si>
    <t>Код классификации операций сектора государственного управления, относящихся к расходам бюджета</t>
  </si>
  <si>
    <t>Примечание</t>
  </si>
  <si>
    <t>Всего</t>
  </si>
  <si>
    <t>Федеральный бюджет</t>
  </si>
  <si>
    <t>Областной бюджет</t>
  </si>
  <si>
    <t>Внебюджетные средства</t>
  </si>
  <si>
    <t>в том числе</t>
  </si>
  <si>
    <t> </t>
  </si>
  <si>
    <t>№ п/п</t>
  </si>
  <si>
    <t>2020 год</t>
  </si>
  <si>
    <t>Обеспечение пополнения текущего репертуара спектаклей</t>
  </si>
  <si>
    <t xml:space="preserve">Содержание аппарата Управления культуры Администрации города Челябинска </t>
  </si>
  <si>
    <t>1.1.</t>
  </si>
  <si>
    <t>2.1.</t>
  </si>
  <si>
    <t>3.1.</t>
  </si>
  <si>
    <t>4.1.</t>
  </si>
  <si>
    <t>Итого по разделу 1</t>
  </si>
  <si>
    <t>Итого по разделу 2</t>
  </si>
  <si>
    <t>Итого по разделу 3</t>
  </si>
  <si>
    <t>Итого по разделу 4</t>
  </si>
  <si>
    <t xml:space="preserve">1. Обеспечение функционирования Управления культуры Администрации города Челябинска </t>
  </si>
  <si>
    <t>3. Развитие материально-технической базы муниципальных учреждений культуры</t>
  </si>
  <si>
    <t>3.2.</t>
  </si>
  <si>
    <t>3.3.</t>
  </si>
  <si>
    <t>3.4.</t>
  </si>
  <si>
    <t>Проведение текущих ремонтов и оснащение сопутствующим оборудованием для ведения основной деятельности</t>
  </si>
  <si>
    <t>Создание экспозиций диких и домашних животных, растений</t>
  </si>
  <si>
    <t>Организация проведения мероприятий</t>
  </si>
  <si>
    <t>Поддержка творческих деятелей и одаренных детей</t>
  </si>
  <si>
    <t>4.2.</t>
  </si>
  <si>
    <t>4.3.</t>
  </si>
  <si>
    <t>4. Создание условий для формирования культурного пространства</t>
  </si>
  <si>
    <t>2021 год</t>
  </si>
  <si>
    <t>3.5.</t>
  </si>
  <si>
    <t>220, 240</t>
  </si>
  <si>
    <t>220, 240, 310, 340</t>
  </si>
  <si>
    <t>0801 89003М4430 611</t>
  </si>
  <si>
    <t>0801 89004М4410 611, 621</t>
  </si>
  <si>
    <t>0703, 0801, 0802 89004М4230, 89004М4410, 89004М4430, 89004М9999 243, 244, 611, 612, 621, 622</t>
  </si>
  <si>
    <t>Администрации города Челябинска</t>
  </si>
  <si>
    <t>0804 89001М2040 121, 122, 129, 242, 244, 851</t>
  </si>
  <si>
    <t>210, 220, 260, 290, 310, 340</t>
  </si>
  <si>
    <t>0703, 0801, 0802 89003М4499 242, 243, 244, 612, 622</t>
  </si>
  <si>
    <t>0801 89003L5172 622</t>
  </si>
  <si>
    <t xml:space="preserve">Сохранение объектов культурного наследия, содержание мемориальных объектов, городской жанровой         скульптуры, художественных композиций </t>
  </si>
  <si>
    <t>3.6.</t>
  </si>
  <si>
    <t>Наименование объекта мероприятия</t>
  </si>
  <si>
    <t>2022 год</t>
  </si>
  <si>
    <t>Итого по разделу 5</t>
  </si>
  <si>
    <t>0703 89003S8110 612</t>
  </si>
  <si>
    <t xml:space="preserve"> 0801 89004М4410 611, 621</t>
  </si>
  <si>
    <t>0703, 0801 89003М4499 242, 244, 612</t>
  </si>
  <si>
    <t>5.1.</t>
  </si>
  <si>
    <t>Создание модельных муниципальных библиотек</t>
  </si>
  <si>
    <t>3.7.</t>
  </si>
  <si>
    <t>0801 89003S8110 612, 622</t>
  </si>
  <si>
    <t>План
мероприятий муниципальной программы «Сохранение и развитие культуры города Челябинска»</t>
  </si>
  <si>
    <t>Бюджет города Челябинска</t>
  </si>
  <si>
    <t>2. Обеспечение функционирования подведомственных Управлению культуры Администрации города Челябинска муниципальных учреждений культуры</t>
  </si>
  <si>
    <t>Содержание подведомственных Управлению культуры Администрации города Челябинска муниципальных учреждений культуры</t>
  </si>
  <si>
    <t xml:space="preserve">Комплектование муниципальных библиотек документами на физических (материальных) носителях </t>
  </si>
  <si>
    <t>Поддержка творческой деятельности и техническое оснащение муниципальных детских и кукольных театров: Муниципального автономного учреждения «Новый художественный театр», Муниципального автономного учреждения «Кино-театральное объединение «Кировец»</t>
  </si>
  <si>
    <t>5.2.</t>
  </si>
  <si>
    <t xml:space="preserve">Укрепление материально-технической базы и оснащение оборудованием детских музыкальных, художественных, хореографических школ и школ искусств
</t>
  </si>
  <si>
    <t>0703 890А15519М 612</t>
  </si>
  <si>
    <t>0801 89003М4499 244</t>
  </si>
  <si>
    <t>0801 89004М4440, 89004М8010 350, 612</t>
  </si>
  <si>
    <t>210, 220, 240, 260, 290, 310, 340</t>
  </si>
  <si>
    <t xml:space="preserve">0703, 0801 89004М8010, 89004М9999 244, 611,612, 621, 622 </t>
  </si>
  <si>
    <t>2023 год</t>
  </si>
  <si>
    <t>0804 89001М2040 121, 122, 129, 242, 244, 247, 851</t>
  </si>
  <si>
    <t>210, 220, 290, 310, 340</t>
  </si>
  <si>
    <t>0703, 0801, 0802 8900268040, 89002М4230, 89002М4400, 89002М4410, 89002М4420, 89002М4430, 89002М4440, 89002М4450                           111, 112, 119, 242, 244, 611, 621, 851, 853</t>
  </si>
  <si>
    <t>0703, 0801, 0802 89002М4230, 89002М4400, 89002М4410, 89002М4420, 89002М4430, 89002М4440, 89002М4450,
 111, 112, 119, 242, 244, 247, 611, 621, 851, 853</t>
  </si>
  <si>
    <t>Укрепление материально-технической базы и оснащение оборудованием  Муниципального бюджетного учреждения дополнительного образования  «Детская школа искусств            № 5» города Челябинска</t>
  </si>
  <si>
    <t>0703 89003S8120 612</t>
  </si>
  <si>
    <t>0703, 0801 89004М8010 244, 612, 622</t>
  </si>
  <si>
    <t>220, 240, 340</t>
  </si>
  <si>
    <t xml:space="preserve"> 0801  89004М4440 612</t>
  </si>
  <si>
    <t>5.3.</t>
  </si>
  <si>
    <t>Модернизация региональных и муниципальных детских школ искусств по видам искусств</t>
  </si>
  <si>
    <t>0703 890А15519Е 612, 622</t>
  </si>
  <si>
    <t>240, 290</t>
  </si>
  <si>
    <t>Управлению культуры Администрации города Челябинска муниципальных учреждений</t>
  </si>
  <si>
    <t xml:space="preserve">Проведение ремонтных работ, противопожарных мероприятий, энергосберегающих мероприятий в зданиях подведомственных </t>
  </si>
  <si>
    <t>5. Национальный проект «Культура»</t>
  </si>
  <si>
    <t xml:space="preserve">        Приложение</t>
  </si>
  <si>
    <t xml:space="preserve">        к муниципальной программе «Сохранение </t>
  </si>
  <si>
    <t xml:space="preserve">        и развитие культуры города Челябинска»</t>
  </si>
  <si>
    <t>0703, 0801 89003М4499, 8900368040, 89003S9606 242, 243, 244, 612, 622</t>
  </si>
  <si>
    <t>0801 89003М4430 611, 621</t>
  </si>
  <si>
    <t>0801 89004М8010, 89004М9999 244, 611, 612, 621, 622</t>
  </si>
  <si>
    <t>0801 89004М8010 350</t>
  </si>
  <si>
    <t>0703, 0801 89004М4230, 89004М4410, 89004М4430, 89004М9999 243, 244, 611, 612, 621, 622</t>
  </si>
  <si>
    <t>0801 890А154540 240</t>
  </si>
  <si>
    <t>220, 310, 340</t>
  </si>
  <si>
    <t xml:space="preserve">0801 89004М8010 244, 622 </t>
  </si>
  <si>
    <t>0,0</t>
  </si>
  <si>
    <t>210, 220, 240, 260, 290, 340</t>
  </si>
  <si>
    <t>0703, 0801, 0802 89002М4230, 89002М4400, 89002М4410, 89002М4420, 89002М4430, 89002М4440, 89002М4450
 111, 112, 119, 242, 244, 247, 321, 611, 612, 621, 622, 851, 853</t>
  </si>
  <si>
    <t>210, 220, 240,    260, 290, 340</t>
  </si>
  <si>
    <t>210, 220, 240,   260, 290, 340</t>
  </si>
  <si>
    <t>Исполняющий обязанности</t>
  </si>
  <si>
    <t>начальника Управления культуры</t>
  </si>
  <si>
    <t>В. А. Карпенко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</si>
</sst>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164" fontId="3" fillId="0" borderId="1" xfId="0" applyNumberFormat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4" fontId="2" fillId="0" borderId="0" xfId="0" applyNumberFormat="1" applyFo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/>
    <xf numFmtId="0" fontId="8" fillId="0" borderId="0" xfId="0" applyFont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3935B733AFBD485EBAF136C45D7B73D03AD23A8946AF428B151CF76C5535F1706B78C14F6DD19A12UFc6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3"/>
  <sheetViews>
    <sheetView tabSelected="1" zoomScaleNormal="100" zoomScaleSheetLayoutView="100" workbookViewId="0">
      <selection activeCell="L110" sqref="A1:L110"/>
    </sheetView>
  </sheetViews>
  <sheetFormatPr defaultColWidth="9.109375" defaultRowHeight="15.6" x14ac:dyDescent="0.3"/>
  <cols>
    <col min="1" max="1" width="3.88671875" style="1" customWidth="1"/>
    <col min="2" max="2" width="26.6640625" style="1" customWidth="1"/>
    <col min="3" max="3" width="9" style="1" customWidth="1"/>
    <col min="4" max="4" width="10.6640625" style="1" customWidth="1"/>
    <col min="5" max="5" width="8.33203125" style="1" customWidth="1"/>
    <col min="6" max="6" width="8.88671875" style="1" customWidth="1"/>
    <col min="7" max="7" width="11" style="1" customWidth="1"/>
    <col min="8" max="8" width="9" style="1" customWidth="1"/>
    <col min="9" max="9" width="8" style="1" customWidth="1"/>
    <col min="10" max="10" width="27.5546875" style="1" customWidth="1"/>
    <col min="11" max="11" width="16.44140625" style="1" customWidth="1"/>
    <col min="12" max="12" width="3.44140625" style="1" customWidth="1"/>
    <col min="13" max="13" width="13.6640625" style="1" customWidth="1"/>
    <col min="14" max="14" width="9.6640625" style="1" customWidth="1"/>
    <col min="15" max="16384" width="9.109375" style="1"/>
  </cols>
  <sheetData>
    <row r="1" spans="1:12" ht="16.8" x14ac:dyDescent="0.3">
      <c r="A1" s="9"/>
      <c r="B1" s="9"/>
      <c r="C1" s="9"/>
      <c r="D1" s="9"/>
      <c r="E1" s="9"/>
      <c r="F1" s="9"/>
      <c r="G1" s="9"/>
      <c r="H1" s="17"/>
      <c r="I1" s="18"/>
      <c r="J1" s="29" t="s">
        <v>90</v>
      </c>
      <c r="K1" s="30"/>
      <c r="L1" s="30"/>
    </row>
    <row r="2" spans="1:12" ht="16.8" x14ac:dyDescent="0.3">
      <c r="A2" s="9"/>
      <c r="B2" s="9"/>
      <c r="C2" s="9"/>
      <c r="D2" s="9"/>
      <c r="E2" s="9"/>
      <c r="F2" s="9"/>
      <c r="G2" s="9"/>
      <c r="H2" s="17"/>
      <c r="I2" s="18"/>
      <c r="J2" s="17"/>
      <c r="K2" s="17"/>
      <c r="L2" s="17"/>
    </row>
    <row r="3" spans="1:12" ht="16.8" x14ac:dyDescent="0.3">
      <c r="A3" s="9"/>
      <c r="B3" s="9"/>
      <c r="C3" s="9"/>
      <c r="D3" s="9"/>
      <c r="E3" s="9"/>
      <c r="F3" s="9"/>
      <c r="G3" s="9"/>
      <c r="H3" s="17"/>
      <c r="I3" s="18"/>
      <c r="J3" s="20" t="s">
        <v>91</v>
      </c>
      <c r="K3" s="20"/>
      <c r="L3" s="20"/>
    </row>
    <row r="4" spans="1:12" ht="16.8" x14ac:dyDescent="0.3">
      <c r="A4" s="16"/>
      <c r="B4" s="16"/>
      <c r="C4" s="16"/>
      <c r="D4" s="16"/>
      <c r="E4" s="16"/>
      <c r="F4" s="16"/>
      <c r="G4" s="16"/>
      <c r="H4" s="17"/>
      <c r="I4" s="19"/>
      <c r="J4" s="20" t="s">
        <v>92</v>
      </c>
      <c r="K4" s="20"/>
      <c r="L4" s="20"/>
    </row>
    <row r="5" spans="1:12" ht="16.8" x14ac:dyDescent="0.3">
      <c r="A5" s="9"/>
      <c r="B5" s="9"/>
      <c r="C5" s="9"/>
      <c r="D5" s="9"/>
      <c r="E5" s="9"/>
      <c r="F5" s="9"/>
      <c r="G5" s="9"/>
      <c r="H5" s="9"/>
      <c r="I5" s="10"/>
      <c r="J5" s="10"/>
      <c r="K5" s="10"/>
      <c r="L5" s="10"/>
    </row>
    <row r="6" spans="1:12" ht="16.8" x14ac:dyDescent="0.3">
      <c r="A6" s="9"/>
      <c r="B6" s="9"/>
      <c r="C6" s="9"/>
      <c r="D6" s="9"/>
      <c r="E6" s="9"/>
      <c r="F6" s="9"/>
      <c r="G6" s="9"/>
      <c r="H6" s="9"/>
      <c r="I6" s="10"/>
      <c r="J6" s="9"/>
      <c r="K6" s="9"/>
      <c r="L6" s="9"/>
    </row>
    <row r="7" spans="1:12" ht="31.5" customHeight="1" x14ac:dyDescent="0.3">
      <c r="A7" s="31" t="s">
        <v>60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2" ht="19.5" customHeight="1" x14ac:dyDescent="0.3"/>
    <row r="9" spans="1:12" ht="30" customHeight="1" x14ac:dyDescent="0.3">
      <c r="A9" s="32" t="s">
        <v>12</v>
      </c>
      <c r="B9" s="32" t="s">
        <v>50</v>
      </c>
      <c r="C9" s="33" t="s">
        <v>0</v>
      </c>
      <c r="D9" s="32" t="s">
        <v>1</v>
      </c>
      <c r="E9" s="32"/>
      <c r="F9" s="32"/>
      <c r="G9" s="32"/>
      <c r="H9" s="32"/>
      <c r="I9" s="33" t="s">
        <v>2</v>
      </c>
      <c r="J9" s="32" t="s">
        <v>3</v>
      </c>
      <c r="K9" s="34" t="s">
        <v>4</v>
      </c>
      <c r="L9" s="33" t="s">
        <v>5</v>
      </c>
    </row>
    <row r="10" spans="1:12" ht="79.5" customHeight="1" x14ac:dyDescent="0.3">
      <c r="A10" s="32"/>
      <c r="B10" s="32"/>
      <c r="C10" s="33"/>
      <c r="D10" s="13" t="s">
        <v>6</v>
      </c>
      <c r="E10" s="4" t="s">
        <v>7</v>
      </c>
      <c r="F10" s="13" t="s">
        <v>8</v>
      </c>
      <c r="G10" s="13" t="s">
        <v>61</v>
      </c>
      <c r="H10" s="13" t="s">
        <v>9</v>
      </c>
      <c r="I10" s="33"/>
      <c r="J10" s="32"/>
      <c r="K10" s="34"/>
      <c r="L10" s="33"/>
    </row>
    <row r="11" spans="1:12" x14ac:dyDescent="0.3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  <c r="H11" s="12">
        <v>8</v>
      </c>
      <c r="I11" s="12">
        <v>9</v>
      </c>
      <c r="J11" s="12">
        <v>10</v>
      </c>
      <c r="K11" s="12">
        <v>11</v>
      </c>
      <c r="L11" s="12">
        <v>12</v>
      </c>
    </row>
    <row r="12" spans="1:12" ht="15.6" customHeight="1" x14ac:dyDescent="0.3">
      <c r="A12" s="35" t="s">
        <v>24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7"/>
    </row>
    <row r="13" spans="1:12" ht="30" customHeight="1" x14ac:dyDescent="0.3">
      <c r="A13" s="38" t="s">
        <v>16</v>
      </c>
      <c r="B13" s="45" t="s">
        <v>15</v>
      </c>
      <c r="C13" s="11" t="s">
        <v>13</v>
      </c>
      <c r="D13" s="2">
        <f t="shared" ref="D13:D18" si="0">SUM(E13:H13)</f>
        <v>21299.5</v>
      </c>
      <c r="E13" s="15" t="s">
        <v>101</v>
      </c>
      <c r="F13" s="2">
        <v>0</v>
      </c>
      <c r="G13" s="2">
        <v>21299.5</v>
      </c>
      <c r="H13" s="2">
        <v>0</v>
      </c>
      <c r="I13" s="11">
        <v>474</v>
      </c>
      <c r="J13" s="5" t="s">
        <v>44</v>
      </c>
      <c r="K13" s="25" t="s">
        <v>45</v>
      </c>
      <c r="L13" s="11"/>
    </row>
    <row r="14" spans="1:12" ht="27.6" x14ac:dyDescent="0.3">
      <c r="A14" s="38"/>
      <c r="B14" s="45"/>
      <c r="C14" s="11" t="s">
        <v>36</v>
      </c>
      <c r="D14" s="2">
        <f t="shared" si="0"/>
        <v>21126.400000000001</v>
      </c>
      <c r="E14" s="15" t="s">
        <v>101</v>
      </c>
      <c r="F14" s="2">
        <v>0</v>
      </c>
      <c r="G14" s="2">
        <v>21126.400000000001</v>
      </c>
      <c r="H14" s="2">
        <v>0</v>
      </c>
      <c r="I14" s="11">
        <v>474</v>
      </c>
      <c r="J14" s="5" t="s">
        <v>74</v>
      </c>
      <c r="K14" s="25" t="s">
        <v>45</v>
      </c>
      <c r="L14" s="11"/>
    </row>
    <row r="15" spans="1:12" ht="27.6" x14ac:dyDescent="0.3">
      <c r="A15" s="38"/>
      <c r="B15" s="45"/>
      <c r="C15" s="11" t="s">
        <v>51</v>
      </c>
      <c r="D15" s="2">
        <f t="shared" si="0"/>
        <v>21498.2</v>
      </c>
      <c r="E15" s="15" t="s">
        <v>101</v>
      </c>
      <c r="F15" s="2">
        <v>0</v>
      </c>
      <c r="G15" s="2">
        <v>21498.2</v>
      </c>
      <c r="H15" s="2">
        <v>0</v>
      </c>
      <c r="I15" s="11">
        <v>474</v>
      </c>
      <c r="J15" s="5" t="s">
        <v>74</v>
      </c>
      <c r="K15" s="25" t="s">
        <v>75</v>
      </c>
      <c r="L15" s="11"/>
    </row>
    <row r="16" spans="1:12" ht="27.6" x14ac:dyDescent="0.3">
      <c r="A16" s="38"/>
      <c r="B16" s="45"/>
      <c r="C16" s="11" t="s">
        <v>73</v>
      </c>
      <c r="D16" s="2">
        <f t="shared" si="0"/>
        <v>21520.2</v>
      </c>
      <c r="E16" s="15" t="s">
        <v>101</v>
      </c>
      <c r="F16" s="2">
        <v>0</v>
      </c>
      <c r="G16" s="2">
        <v>21520.2</v>
      </c>
      <c r="H16" s="2">
        <v>0</v>
      </c>
      <c r="I16" s="11">
        <v>474</v>
      </c>
      <c r="J16" s="5" t="s">
        <v>74</v>
      </c>
      <c r="K16" s="25" t="s">
        <v>75</v>
      </c>
      <c r="L16" s="11"/>
    </row>
    <row r="17" spans="1:13" ht="22.95" customHeight="1" x14ac:dyDescent="0.3">
      <c r="A17" s="38" t="s">
        <v>20</v>
      </c>
      <c r="B17" s="38"/>
      <c r="C17" s="11"/>
      <c r="D17" s="2">
        <f t="shared" si="0"/>
        <v>85444.3</v>
      </c>
      <c r="E17" s="2">
        <f>SUM(E18:E21)</f>
        <v>0</v>
      </c>
      <c r="F17" s="2">
        <f>SUM(F18:F21)</f>
        <v>0</v>
      </c>
      <c r="G17" s="2">
        <f>SUM(G18:G21)</f>
        <v>85444.3</v>
      </c>
      <c r="H17" s="2">
        <f>SUM(H18:H21)</f>
        <v>0</v>
      </c>
      <c r="I17" s="11"/>
      <c r="J17" s="11"/>
      <c r="K17" s="3"/>
      <c r="L17" s="11"/>
    </row>
    <row r="18" spans="1:13" ht="21" customHeight="1" x14ac:dyDescent="0.3">
      <c r="A18" s="38" t="s">
        <v>10</v>
      </c>
      <c r="B18" s="53"/>
      <c r="C18" s="11" t="s">
        <v>13</v>
      </c>
      <c r="D18" s="2">
        <f t="shared" si="0"/>
        <v>21299.5</v>
      </c>
      <c r="E18" s="2" t="str">
        <f t="shared" ref="E18:H21" si="1">E13</f>
        <v>0,0</v>
      </c>
      <c r="F18" s="2">
        <f t="shared" si="1"/>
        <v>0</v>
      </c>
      <c r="G18" s="2">
        <f t="shared" si="1"/>
        <v>21299.5</v>
      </c>
      <c r="H18" s="2">
        <f t="shared" si="1"/>
        <v>0</v>
      </c>
      <c r="I18" s="11"/>
      <c r="J18" s="11"/>
      <c r="K18" s="3"/>
      <c r="L18" s="11"/>
    </row>
    <row r="19" spans="1:13" ht="21" customHeight="1" x14ac:dyDescent="0.3">
      <c r="A19" s="54"/>
      <c r="B19" s="55"/>
      <c r="C19" s="11" t="s">
        <v>36</v>
      </c>
      <c r="D19" s="2">
        <f t="shared" ref="D19" si="2">SUM(E19:H19)</f>
        <v>21126.400000000001</v>
      </c>
      <c r="E19" s="2" t="str">
        <f t="shared" si="1"/>
        <v>0,0</v>
      </c>
      <c r="F19" s="2">
        <f t="shared" si="1"/>
        <v>0</v>
      </c>
      <c r="G19" s="2">
        <f>G14</f>
        <v>21126.400000000001</v>
      </c>
      <c r="H19" s="2">
        <f t="shared" si="1"/>
        <v>0</v>
      </c>
      <c r="I19" s="11"/>
      <c r="J19" s="11"/>
      <c r="K19" s="3"/>
      <c r="L19" s="11"/>
    </row>
    <row r="20" spans="1:13" ht="21" customHeight="1" x14ac:dyDescent="0.3">
      <c r="A20" s="56"/>
      <c r="B20" s="55"/>
      <c r="C20" s="11" t="s">
        <v>51</v>
      </c>
      <c r="D20" s="2">
        <f t="shared" ref="D20" si="3">SUM(E20:H20)</f>
        <v>21498.2</v>
      </c>
      <c r="E20" s="2" t="str">
        <f t="shared" si="1"/>
        <v>0,0</v>
      </c>
      <c r="F20" s="2">
        <f t="shared" si="1"/>
        <v>0</v>
      </c>
      <c r="G20" s="2">
        <f t="shared" si="1"/>
        <v>21498.2</v>
      </c>
      <c r="H20" s="2">
        <f t="shared" si="1"/>
        <v>0</v>
      </c>
      <c r="I20" s="11"/>
      <c r="J20" s="11"/>
      <c r="K20" s="3"/>
      <c r="L20" s="11"/>
    </row>
    <row r="21" spans="1:13" ht="21" customHeight="1" x14ac:dyDescent="0.3">
      <c r="A21" s="57"/>
      <c r="B21" s="58"/>
      <c r="C21" s="11" t="s">
        <v>73</v>
      </c>
      <c r="D21" s="2">
        <f>SUM(E21:H21)</f>
        <v>21520.2</v>
      </c>
      <c r="E21" s="2" t="str">
        <f t="shared" si="1"/>
        <v>0,0</v>
      </c>
      <c r="F21" s="2">
        <f t="shared" si="1"/>
        <v>0</v>
      </c>
      <c r="G21" s="2">
        <f t="shared" si="1"/>
        <v>21520.2</v>
      </c>
      <c r="H21" s="2">
        <f t="shared" si="1"/>
        <v>0</v>
      </c>
      <c r="I21" s="11"/>
      <c r="J21" s="11"/>
      <c r="K21" s="3"/>
      <c r="L21" s="11"/>
    </row>
    <row r="22" spans="1:13" x14ac:dyDescent="0.3">
      <c r="A22" s="32" t="s">
        <v>62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3" spans="1:13" ht="96.6" x14ac:dyDescent="0.3">
      <c r="A23" s="39" t="s">
        <v>17</v>
      </c>
      <c r="B23" s="49" t="s">
        <v>63</v>
      </c>
      <c r="C23" s="11" t="s">
        <v>13</v>
      </c>
      <c r="D23" s="2">
        <f>SUM(E23:H23)</f>
        <v>1267157.3999999999</v>
      </c>
      <c r="E23" s="2">
        <v>0</v>
      </c>
      <c r="F23" s="2">
        <v>20272.7</v>
      </c>
      <c r="G23" s="2">
        <v>1082794.3</v>
      </c>
      <c r="H23" s="2">
        <v>164090.4</v>
      </c>
      <c r="I23" s="11">
        <v>474</v>
      </c>
      <c r="J23" s="5" t="s">
        <v>76</v>
      </c>
      <c r="K23" s="25" t="s">
        <v>71</v>
      </c>
      <c r="L23" s="11"/>
    </row>
    <row r="24" spans="1:13" ht="96.6" x14ac:dyDescent="0.3">
      <c r="A24" s="40"/>
      <c r="B24" s="50"/>
      <c r="C24" s="11" t="s">
        <v>36</v>
      </c>
      <c r="D24" s="2">
        <f t="shared" ref="D24" si="4">SUM(E24:H24)</f>
        <v>1334310.3999999999</v>
      </c>
      <c r="E24" s="2">
        <v>0</v>
      </c>
      <c r="F24" s="2">
        <v>0</v>
      </c>
      <c r="G24" s="2">
        <v>1160951</v>
      </c>
      <c r="H24" s="2">
        <v>173359.4</v>
      </c>
      <c r="I24" s="11">
        <v>474</v>
      </c>
      <c r="J24" s="5" t="s">
        <v>103</v>
      </c>
      <c r="K24" s="25" t="s">
        <v>102</v>
      </c>
      <c r="L24" s="11"/>
    </row>
    <row r="25" spans="1:13" ht="82.8" x14ac:dyDescent="0.3">
      <c r="A25" s="47"/>
      <c r="B25" s="51"/>
      <c r="C25" s="11" t="s">
        <v>51</v>
      </c>
      <c r="D25" s="2">
        <f>SUM(E25:H25)</f>
        <v>1315703.8</v>
      </c>
      <c r="E25" s="2">
        <v>0</v>
      </c>
      <c r="F25" s="2">
        <v>0</v>
      </c>
      <c r="G25" s="2">
        <v>1142737.3</v>
      </c>
      <c r="H25" s="2">
        <v>172966.5</v>
      </c>
      <c r="I25" s="11">
        <v>474</v>
      </c>
      <c r="J25" s="5" t="s">
        <v>77</v>
      </c>
      <c r="K25" s="25" t="s">
        <v>104</v>
      </c>
      <c r="L25" s="11"/>
    </row>
    <row r="26" spans="1:13" ht="82.8" x14ac:dyDescent="0.3">
      <c r="A26" s="48"/>
      <c r="B26" s="52"/>
      <c r="C26" s="11" t="s">
        <v>73</v>
      </c>
      <c r="D26" s="2">
        <f>SUM(E26:H26)</f>
        <v>1338264.3</v>
      </c>
      <c r="E26" s="2">
        <v>0</v>
      </c>
      <c r="F26" s="2">
        <v>0</v>
      </c>
      <c r="G26" s="2">
        <v>1146050.6000000001</v>
      </c>
      <c r="H26" s="2">
        <v>192213.7</v>
      </c>
      <c r="I26" s="11">
        <v>474</v>
      </c>
      <c r="J26" s="5" t="s">
        <v>77</v>
      </c>
      <c r="K26" s="25" t="s">
        <v>105</v>
      </c>
      <c r="L26" s="11"/>
    </row>
    <row r="27" spans="1:13" ht="28.95" customHeight="1" x14ac:dyDescent="0.3">
      <c r="A27" s="38" t="s">
        <v>21</v>
      </c>
      <c r="B27" s="38"/>
      <c r="C27" s="11"/>
      <c r="D27" s="2">
        <f t="shared" ref="D27" si="5">SUM(E27:H27)</f>
        <v>5255435.8999999994</v>
      </c>
      <c r="E27" s="2">
        <f>SUM(E28:E31)</f>
        <v>0</v>
      </c>
      <c r="F27" s="2">
        <f>SUM(F28:F31)</f>
        <v>20272.7</v>
      </c>
      <c r="G27" s="2">
        <f>SUM(G28:G31)</f>
        <v>4532533.1999999993</v>
      </c>
      <c r="H27" s="2">
        <f>SUM(H28:H31)</f>
        <v>702630</v>
      </c>
      <c r="I27" s="11"/>
      <c r="J27" s="5"/>
      <c r="K27" s="6"/>
      <c r="L27" s="11"/>
    </row>
    <row r="28" spans="1:13" ht="26.4" customHeight="1" x14ac:dyDescent="0.3">
      <c r="A28" s="59" t="s">
        <v>10</v>
      </c>
      <c r="B28" s="60"/>
      <c r="C28" s="11" t="s">
        <v>13</v>
      </c>
      <c r="D28" s="2">
        <f>SUM(E28:H28)</f>
        <v>1267157.3999999999</v>
      </c>
      <c r="E28" s="2">
        <f t="shared" ref="E28:H29" si="6">E23</f>
        <v>0</v>
      </c>
      <c r="F28" s="2">
        <f t="shared" si="6"/>
        <v>20272.7</v>
      </c>
      <c r="G28" s="2">
        <f t="shared" si="6"/>
        <v>1082794.3</v>
      </c>
      <c r="H28" s="2">
        <f t="shared" si="6"/>
        <v>164090.4</v>
      </c>
      <c r="I28" s="11"/>
      <c r="J28" s="5"/>
      <c r="K28" s="6"/>
      <c r="L28" s="11"/>
    </row>
    <row r="29" spans="1:13" ht="26.4" customHeight="1" x14ac:dyDescent="0.3">
      <c r="A29" s="56"/>
      <c r="B29" s="55"/>
      <c r="C29" s="11" t="s">
        <v>36</v>
      </c>
      <c r="D29" s="2">
        <f t="shared" ref="D29:D31" si="7">SUM(E29:H29)</f>
        <v>1334310.3999999999</v>
      </c>
      <c r="E29" s="2">
        <f t="shared" si="6"/>
        <v>0</v>
      </c>
      <c r="F29" s="2">
        <f t="shared" si="6"/>
        <v>0</v>
      </c>
      <c r="G29" s="2">
        <f t="shared" si="6"/>
        <v>1160951</v>
      </c>
      <c r="H29" s="2">
        <f>H24</f>
        <v>173359.4</v>
      </c>
      <c r="I29" s="11"/>
      <c r="J29" s="11"/>
      <c r="K29" s="3"/>
      <c r="L29" s="11"/>
      <c r="M29" s="28"/>
    </row>
    <row r="30" spans="1:13" ht="26.4" customHeight="1" x14ac:dyDescent="0.3">
      <c r="A30" s="56"/>
      <c r="B30" s="55"/>
      <c r="C30" s="11" t="s">
        <v>51</v>
      </c>
      <c r="D30" s="2">
        <f t="shared" ref="D30" si="8">SUM(E30:H30)</f>
        <v>1315703.8</v>
      </c>
      <c r="E30" s="2">
        <f t="shared" ref="E30:G31" si="9">E25</f>
        <v>0</v>
      </c>
      <c r="F30" s="2">
        <f t="shared" si="9"/>
        <v>0</v>
      </c>
      <c r="G30" s="2">
        <f t="shared" si="9"/>
        <v>1142737.3</v>
      </c>
      <c r="H30" s="2">
        <f>H25</f>
        <v>172966.5</v>
      </c>
      <c r="I30" s="11"/>
      <c r="J30" s="11"/>
      <c r="K30" s="3"/>
      <c r="L30" s="11"/>
      <c r="M30" s="28"/>
    </row>
    <row r="31" spans="1:13" ht="26.4" customHeight="1" x14ac:dyDescent="0.3">
      <c r="A31" s="57"/>
      <c r="B31" s="58"/>
      <c r="C31" s="11" t="s">
        <v>73</v>
      </c>
      <c r="D31" s="2">
        <f t="shared" si="7"/>
        <v>1338264.3</v>
      </c>
      <c r="E31" s="2">
        <f t="shared" si="9"/>
        <v>0</v>
      </c>
      <c r="F31" s="2">
        <f t="shared" si="9"/>
        <v>0</v>
      </c>
      <c r="G31" s="2">
        <f t="shared" si="9"/>
        <v>1146050.6000000001</v>
      </c>
      <c r="H31" s="2">
        <f>H26</f>
        <v>192213.7</v>
      </c>
      <c r="I31" s="11"/>
      <c r="J31" s="11"/>
      <c r="K31" s="3"/>
      <c r="L31" s="11"/>
      <c r="M31" s="28"/>
    </row>
    <row r="32" spans="1:13" x14ac:dyDescent="0.3">
      <c r="A32" s="38" t="s">
        <v>25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1:12" ht="28.2" customHeight="1" x14ac:dyDescent="0.3">
      <c r="A33" s="39" t="s">
        <v>18</v>
      </c>
      <c r="B33" s="42" t="s">
        <v>29</v>
      </c>
      <c r="C33" s="11" t="s">
        <v>13</v>
      </c>
      <c r="D33" s="2">
        <f>SUM(E33:H33)</f>
        <v>151709.29999999999</v>
      </c>
      <c r="E33" s="2">
        <v>0</v>
      </c>
      <c r="F33" s="2">
        <v>122342.3</v>
      </c>
      <c r="G33" s="2">
        <v>29367</v>
      </c>
      <c r="H33" s="2">
        <v>0</v>
      </c>
      <c r="I33" s="11">
        <v>474</v>
      </c>
      <c r="J33" s="5" t="s">
        <v>46</v>
      </c>
      <c r="K33" s="25" t="s">
        <v>39</v>
      </c>
      <c r="L33" s="11"/>
    </row>
    <row r="34" spans="1:12" ht="40.200000000000003" customHeight="1" x14ac:dyDescent="0.3">
      <c r="A34" s="40"/>
      <c r="B34" s="43"/>
      <c r="C34" s="11" t="s">
        <v>36</v>
      </c>
      <c r="D34" s="2">
        <f t="shared" ref="D34:D36" si="10">SUM(E34:H34)</f>
        <v>211565.5</v>
      </c>
      <c r="E34" s="2">
        <v>0</v>
      </c>
      <c r="F34" s="2">
        <v>24039.599999999999</v>
      </c>
      <c r="G34" s="2">
        <v>187525.9</v>
      </c>
      <c r="H34" s="2">
        <v>0</v>
      </c>
      <c r="I34" s="11">
        <v>474</v>
      </c>
      <c r="J34" s="5" t="s">
        <v>93</v>
      </c>
      <c r="K34" s="25" t="s">
        <v>39</v>
      </c>
      <c r="L34" s="11"/>
    </row>
    <row r="35" spans="1:12" ht="28.2" customHeight="1" x14ac:dyDescent="0.3">
      <c r="A35" s="40"/>
      <c r="B35" s="43"/>
      <c r="C35" s="11" t="s">
        <v>51</v>
      </c>
      <c r="D35" s="2">
        <f>SUM(E35:H35)</f>
        <v>1596.5</v>
      </c>
      <c r="E35" s="2">
        <v>0</v>
      </c>
      <c r="F35" s="2">
        <v>0</v>
      </c>
      <c r="G35" s="2">
        <v>1596.5</v>
      </c>
      <c r="H35" s="2">
        <v>0</v>
      </c>
      <c r="I35" s="11">
        <v>474</v>
      </c>
      <c r="J35" s="5" t="s">
        <v>55</v>
      </c>
      <c r="K35" s="25" t="s">
        <v>39</v>
      </c>
      <c r="L35" s="11"/>
    </row>
    <row r="36" spans="1:12" ht="28.2" customHeight="1" x14ac:dyDescent="0.3">
      <c r="A36" s="41"/>
      <c r="B36" s="44"/>
      <c r="C36" s="11" t="s">
        <v>73</v>
      </c>
      <c r="D36" s="2">
        <f t="shared" si="10"/>
        <v>1501.4</v>
      </c>
      <c r="E36" s="2">
        <v>0</v>
      </c>
      <c r="F36" s="2">
        <v>0</v>
      </c>
      <c r="G36" s="2">
        <v>1501.4</v>
      </c>
      <c r="H36" s="2">
        <v>0</v>
      </c>
      <c r="I36" s="11">
        <v>474</v>
      </c>
      <c r="J36" s="5" t="s">
        <v>55</v>
      </c>
      <c r="K36" s="25" t="s">
        <v>39</v>
      </c>
      <c r="L36" s="11"/>
    </row>
    <row r="37" spans="1:12" ht="32.4" customHeight="1" x14ac:dyDescent="0.3">
      <c r="A37" s="38" t="s">
        <v>26</v>
      </c>
      <c r="B37" s="45" t="s">
        <v>78</v>
      </c>
      <c r="C37" s="11" t="s">
        <v>13</v>
      </c>
      <c r="D37" s="2">
        <f>SUM(E37:H37)</f>
        <v>944.6</v>
      </c>
      <c r="E37" s="2">
        <v>0</v>
      </c>
      <c r="F37" s="2">
        <v>850.1</v>
      </c>
      <c r="G37" s="2">
        <v>94.5</v>
      </c>
      <c r="H37" s="2">
        <v>0</v>
      </c>
      <c r="I37" s="11">
        <v>474</v>
      </c>
      <c r="J37" s="23" t="s">
        <v>53</v>
      </c>
      <c r="K37" s="24">
        <v>240</v>
      </c>
      <c r="L37" s="11"/>
    </row>
    <row r="38" spans="1:12" ht="32.4" customHeight="1" x14ac:dyDescent="0.3">
      <c r="A38" s="38"/>
      <c r="B38" s="45"/>
      <c r="C38" s="11" t="s">
        <v>36</v>
      </c>
      <c r="D38" s="2">
        <f t="shared" ref="D38:D40" si="11">SUM(E38:H38)</f>
        <v>0</v>
      </c>
      <c r="E38" s="2">
        <v>0</v>
      </c>
      <c r="F38" s="2">
        <v>0</v>
      </c>
      <c r="G38" s="2">
        <v>0</v>
      </c>
      <c r="H38" s="2">
        <v>0</v>
      </c>
      <c r="I38" s="11"/>
      <c r="J38" s="25"/>
      <c r="K38" s="25"/>
      <c r="L38" s="11"/>
    </row>
    <row r="39" spans="1:12" ht="32.4" customHeight="1" x14ac:dyDescent="0.3">
      <c r="A39" s="38"/>
      <c r="B39" s="45"/>
      <c r="C39" s="11" t="s">
        <v>51</v>
      </c>
      <c r="D39" s="2">
        <f t="shared" ref="D39" si="12">SUM(E39:H39)</f>
        <v>0</v>
      </c>
      <c r="E39" s="2">
        <v>0</v>
      </c>
      <c r="F39" s="2">
        <v>0</v>
      </c>
      <c r="G39" s="2">
        <v>0</v>
      </c>
      <c r="H39" s="2">
        <v>0</v>
      </c>
      <c r="I39" s="11"/>
      <c r="J39" s="5"/>
      <c r="K39" s="5"/>
      <c r="L39" s="11"/>
    </row>
    <row r="40" spans="1:12" ht="32.4" customHeight="1" x14ac:dyDescent="0.3">
      <c r="A40" s="38"/>
      <c r="B40" s="45"/>
      <c r="C40" s="11" t="s">
        <v>73</v>
      </c>
      <c r="D40" s="2">
        <f t="shared" si="11"/>
        <v>0</v>
      </c>
      <c r="E40" s="2">
        <v>0</v>
      </c>
      <c r="F40" s="2">
        <v>0</v>
      </c>
      <c r="G40" s="2">
        <v>0</v>
      </c>
      <c r="H40" s="2">
        <v>0</v>
      </c>
      <c r="I40" s="11"/>
      <c r="J40" s="5"/>
      <c r="K40" s="5"/>
      <c r="L40" s="11"/>
    </row>
    <row r="41" spans="1:12" ht="39.6" customHeight="1" x14ac:dyDescent="0.3">
      <c r="A41" s="46" t="s">
        <v>27</v>
      </c>
      <c r="B41" s="45" t="s">
        <v>65</v>
      </c>
      <c r="C41" s="11" t="s">
        <v>13</v>
      </c>
      <c r="D41" s="2">
        <f t="shared" ref="D41:D48" si="13">SUM(E41:H41)</f>
        <v>2959.8999999999996</v>
      </c>
      <c r="E41" s="2">
        <v>2156.1</v>
      </c>
      <c r="F41" s="2">
        <v>505.7</v>
      </c>
      <c r="G41" s="2">
        <v>298.10000000000002</v>
      </c>
      <c r="H41" s="2">
        <v>0</v>
      </c>
      <c r="I41" s="27">
        <v>474</v>
      </c>
      <c r="J41" s="25" t="s">
        <v>47</v>
      </c>
      <c r="K41" s="25">
        <v>240</v>
      </c>
      <c r="L41" s="11"/>
    </row>
    <row r="42" spans="1:12" ht="39.6" customHeight="1" x14ac:dyDescent="0.3">
      <c r="A42" s="46"/>
      <c r="B42" s="45"/>
      <c r="C42" s="11" t="s">
        <v>36</v>
      </c>
      <c r="D42" s="2">
        <f t="shared" si="13"/>
        <v>3024.3999999999996</v>
      </c>
      <c r="E42" s="2">
        <v>1998.8</v>
      </c>
      <c r="F42" s="2">
        <v>468.8</v>
      </c>
      <c r="G42" s="2">
        <v>556.79999999999995</v>
      </c>
      <c r="H42" s="2">
        <v>0</v>
      </c>
      <c r="I42" s="22">
        <v>474</v>
      </c>
      <c r="J42" s="25" t="s">
        <v>47</v>
      </c>
      <c r="K42" s="25">
        <v>240</v>
      </c>
      <c r="L42" s="11"/>
    </row>
    <row r="43" spans="1:12" ht="39.6" customHeight="1" x14ac:dyDescent="0.3">
      <c r="A43" s="46"/>
      <c r="B43" s="45"/>
      <c r="C43" s="11" t="s">
        <v>51</v>
      </c>
      <c r="D43" s="2">
        <f t="shared" si="13"/>
        <v>2808.2</v>
      </c>
      <c r="E43" s="2">
        <v>1778.6</v>
      </c>
      <c r="F43" s="2">
        <v>472.8</v>
      </c>
      <c r="G43" s="2">
        <v>556.79999999999995</v>
      </c>
      <c r="H43" s="2">
        <v>0</v>
      </c>
      <c r="I43" s="22">
        <v>474</v>
      </c>
      <c r="J43" s="25" t="s">
        <v>47</v>
      </c>
      <c r="K43" s="25">
        <v>240</v>
      </c>
      <c r="L43" s="11"/>
    </row>
    <row r="44" spans="1:12" ht="35.4" customHeight="1" x14ac:dyDescent="0.3">
      <c r="A44" s="46"/>
      <c r="B44" s="45"/>
      <c r="C44" s="11" t="s">
        <v>73</v>
      </c>
      <c r="D44" s="2">
        <f t="shared" si="13"/>
        <v>2516.8000000000002</v>
      </c>
      <c r="E44" s="2">
        <v>1548.4</v>
      </c>
      <c r="F44" s="2">
        <v>411.6</v>
      </c>
      <c r="G44" s="2">
        <v>556.79999999999995</v>
      </c>
      <c r="H44" s="2">
        <v>0</v>
      </c>
      <c r="I44" s="22">
        <v>474</v>
      </c>
      <c r="J44" s="25" t="s">
        <v>47</v>
      </c>
      <c r="K44" s="25">
        <v>240</v>
      </c>
      <c r="L44" s="11"/>
    </row>
    <row r="45" spans="1:12" ht="42" customHeight="1" x14ac:dyDescent="0.3">
      <c r="A45" s="65" t="s">
        <v>28</v>
      </c>
      <c r="B45" s="42" t="s">
        <v>88</v>
      </c>
      <c r="C45" s="14" t="s">
        <v>13</v>
      </c>
      <c r="D45" s="2">
        <f t="shared" si="13"/>
        <v>10940.699999999999</v>
      </c>
      <c r="E45" s="2">
        <v>0</v>
      </c>
      <c r="F45" s="2">
        <v>10381.799999999999</v>
      </c>
      <c r="G45" s="2">
        <v>558.9</v>
      </c>
      <c r="H45" s="2">
        <v>0</v>
      </c>
      <c r="I45" s="27">
        <v>474</v>
      </c>
      <c r="J45" s="25" t="s">
        <v>59</v>
      </c>
      <c r="K45" s="25">
        <v>240</v>
      </c>
      <c r="L45" s="14"/>
    </row>
    <row r="46" spans="1:12" ht="42" customHeight="1" x14ac:dyDescent="0.3">
      <c r="A46" s="48"/>
      <c r="B46" s="62"/>
      <c r="C46" s="14" t="s">
        <v>36</v>
      </c>
      <c r="D46" s="2">
        <f t="shared" si="13"/>
        <v>0</v>
      </c>
      <c r="E46" s="2">
        <v>0</v>
      </c>
      <c r="F46" s="2">
        <v>0</v>
      </c>
      <c r="G46" s="2">
        <v>0</v>
      </c>
      <c r="H46" s="2">
        <v>0</v>
      </c>
      <c r="I46" s="22"/>
      <c r="J46" s="25"/>
      <c r="K46" s="25"/>
      <c r="L46" s="14"/>
    </row>
    <row r="47" spans="1:12" ht="42" customHeight="1" x14ac:dyDescent="0.3">
      <c r="A47" s="47"/>
      <c r="B47" s="63" t="s">
        <v>87</v>
      </c>
      <c r="C47" s="14" t="s">
        <v>51</v>
      </c>
      <c r="D47" s="2">
        <f t="shared" si="13"/>
        <v>1912.9</v>
      </c>
      <c r="E47" s="2">
        <v>0</v>
      </c>
      <c r="F47" s="2">
        <v>1739</v>
      </c>
      <c r="G47" s="2">
        <v>173.9</v>
      </c>
      <c r="H47" s="2">
        <v>0</v>
      </c>
      <c r="I47" s="27">
        <v>474</v>
      </c>
      <c r="J47" s="25" t="s">
        <v>79</v>
      </c>
      <c r="K47" s="25">
        <v>240</v>
      </c>
      <c r="L47" s="14"/>
    </row>
    <row r="48" spans="1:12" ht="39.6" customHeight="1" x14ac:dyDescent="0.3">
      <c r="A48" s="48"/>
      <c r="B48" s="64"/>
      <c r="C48" s="14" t="s">
        <v>73</v>
      </c>
      <c r="D48" s="2">
        <f t="shared" si="13"/>
        <v>1912.9</v>
      </c>
      <c r="E48" s="2">
        <v>0</v>
      </c>
      <c r="F48" s="2">
        <v>1739</v>
      </c>
      <c r="G48" s="2">
        <v>173.9</v>
      </c>
      <c r="H48" s="2">
        <v>0</v>
      </c>
      <c r="I48" s="27">
        <v>474</v>
      </c>
      <c r="J48" s="25" t="s">
        <v>79</v>
      </c>
      <c r="K48" s="25">
        <v>240</v>
      </c>
      <c r="L48" s="14"/>
    </row>
    <row r="49" spans="1:13" ht="18" customHeight="1" x14ac:dyDescent="0.3">
      <c r="A49" s="39" t="s">
        <v>37</v>
      </c>
      <c r="B49" s="42" t="s">
        <v>64</v>
      </c>
      <c r="C49" s="26" t="s">
        <v>13</v>
      </c>
      <c r="D49" s="2">
        <f>SUM(E49:H49)</f>
        <v>938.8</v>
      </c>
      <c r="E49" s="2">
        <v>0</v>
      </c>
      <c r="F49" s="2">
        <v>0</v>
      </c>
      <c r="G49" s="2">
        <v>938.8</v>
      </c>
      <c r="H49" s="2">
        <v>0</v>
      </c>
      <c r="I49" s="11">
        <v>474</v>
      </c>
      <c r="J49" s="5" t="s">
        <v>69</v>
      </c>
      <c r="K49" s="5">
        <v>310</v>
      </c>
      <c r="L49" s="11"/>
    </row>
    <row r="50" spans="1:13" ht="18" customHeight="1" x14ac:dyDescent="0.3">
      <c r="A50" s="47"/>
      <c r="B50" s="61"/>
      <c r="C50" s="26" t="s">
        <v>36</v>
      </c>
      <c r="D50" s="2">
        <f t="shared" ref="D50:D52" si="14">SUM(E50:H50)</f>
        <v>938.8</v>
      </c>
      <c r="E50" s="2">
        <v>0</v>
      </c>
      <c r="F50" s="2">
        <v>0</v>
      </c>
      <c r="G50" s="2">
        <v>938.8</v>
      </c>
      <c r="H50" s="2">
        <v>0</v>
      </c>
      <c r="I50" s="22">
        <v>474</v>
      </c>
      <c r="J50" s="5" t="s">
        <v>69</v>
      </c>
      <c r="K50" s="5">
        <v>310</v>
      </c>
      <c r="L50" s="11"/>
    </row>
    <row r="51" spans="1:13" ht="18" customHeight="1" x14ac:dyDescent="0.3">
      <c r="A51" s="47"/>
      <c r="B51" s="61"/>
      <c r="C51" s="26" t="s">
        <v>51</v>
      </c>
      <c r="D51" s="2">
        <f t="shared" si="14"/>
        <v>938.8</v>
      </c>
      <c r="E51" s="2">
        <v>0</v>
      </c>
      <c r="F51" s="2">
        <v>0</v>
      </c>
      <c r="G51" s="2">
        <v>938.8</v>
      </c>
      <c r="H51" s="2">
        <v>0</v>
      </c>
      <c r="I51" s="22">
        <v>474</v>
      </c>
      <c r="J51" s="5" t="s">
        <v>69</v>
      </c>
      <c r="K51" s="5">
        <v>310</v>
      </c>
      <c r="L51" s="11"/>
    </row>
    <row r="52" spans="1:13" ht="16.2" customHeight="1" x14ac:dyDescent="0.3">
      <c r="A52" s="48"/>
      <c r="B52" s="62"/>
      <c r="C52" s="11" t="s">
        <v>73</v>
      </c>
      <c r="D52" s="2">
        <f t="shared" si="14"/>
        <v>938.8</v>
      </c>
      <c r="E52" s="2">
        <v>0</v>
      </c>
      <c r="F52" s="2">
        <v>0</v>
      </c>
      <c r="G52" s="2">
        <v>938.8</v>
      </c>
      <c r="H52" s="2">
        <v>0</v>
      </c>
      <c r="I52" s="22">
        <v>474</v>
      </c>
      <c r="J52" s="5" t="s">
        <v>69</v>
      </c>
      <c r="K52" s="5">
        <v>310</v>
      </c>
      <c r="L52" s="11"/>
    </row>
    <row r="53" spans="1:13" ht="18.600000000000001" customHeight="1" x14ac:dyDescent="0.3">
      <c r="A53" s="39" t="s">
        <v>49</v>
      </c>
      <c r="B53" s="42" t="s">
        <v>14</v>
      </c>
      <c r="C53" s="26" t="s">
        <v>13</v>
      </c>
      <c r="D53" s="2">
        <f>SUM(E53:H53)</f>
        <v>961</v>
      </c>
      <c r="E53" s="2">
        <v>0</v>
      </c>
      <c r="F53" s="2">
        <v>0</v>
      </c>
      <c r="G53" s="2">
        <v>961</v>
      </c>
      <c r="H53" s="2">
        <v>0</v>
      </c>
      <c r="I53" s="11">
        <v>474</v>
      </c>
      <c r="J53" s="5" t="s">
        <v>94</v>
      </c>
      <c r="K53" s="5">
        <v>240</v>
      </c>
      <c r="L53" s="11"/>
    </row>
    <row r="54" spans="1:13" ht="18.600000000000001" customHeight="1" x14ac:dyDescent="0.3">
      <c r="A54" s="40"/>
      <c r="B54" s="43"/>
      <c r="C54" s="26" t="s">
        <v>36</v>
      </c>
      <c r="D54" s="2">
        <f t="shared" ref="D54:D61" si="15">SUM(E54:H54)</f>
        <v>666</v>
      </c>
      <c r="E54" s="2">
        <v>0</v>
      </c>
      <c r="F54" s="2">
        <v>0</v>
      </c>
      <c r="G54" s="2">
        <v>666</v>
      </c>
      <c r="H54" s="2">
        <v>0</v>
      </c>
      <c r="I54" s="11">
        <v>474</v>
      </c>
      <c r="J54" s="5" t="s">
        <v>94</v>
      </c>
      <c r="K54" s="5">
        <v>240</v>
      </c>
      <c r="L54" s="11"/>
    </row>
    <row r="55" spans="1:13" ht="18.600000000000001" customHeight="1" x14ac:dyDescent="0.3">
      <c r="A55" s="40"/>
      <c r="B55" s="43"/>
      <c r="C55" s="26" t="s">
        <v>51</v>
      </c>
      <c r="D55" s="2">
        <f t="shared" ref="D55" si="16">SUM(E55:H55)</f>
        <v>366</v>
      </c>
      <c r="E55" s="2">
        <v>0</v>
      </c>
      <c r="F55" s="2">
        <v>0</v>
      </c>
      <c r="G55" s="2">
        <v>366</v>
      </c>
      <c r="H55" s="2">
        <v>0</v>
      </c>
      <c r="I55" s="11">
        <v>474</v>
      </c>
      <c r="J55" s="5" t="s">
        <v>40</v>
      </c>
      <c r="K55" s="5">
        <v>240</v>
      </c>
      <c r="L55" s="11"/>
    </row>
    <row r="56" spans="1:13" ht="18.600000000000001" customHeight="1" x14ac:dyDescent="0.3">
      <c r="A56" s="41"/>
      <c r="B56" s="44"/>
      <c r="C56" s="26" t="s">
        <v>73</v>
      </c>
      <c r="D56" s="2">
        <f t="shared" si="15"/>
        <v>366</v>
      </c>
      <c r="E56" s="2">
        <v>0</v>
      </c>
      <c r="F56" s="2">
        <v>0</v>
      </c>
      <c r="G56" s="2">
        <v>366</v>
      </c>
      <c r="H56" s="2">
        <v>0</v>
      </c>
      <c r="I56" s="11">
        <v>474</v>
      </c>
      <c r="J56" s="5" t="s">
        <v>40</v>
      </c>
      <c r="K56" s="5">
        <v>240</v>
      </c>
      <c r="L56" s="11"/>
    </row>
    <row r="57" spans="1:13" ht="15.75" customHeight="1" x14ac:dyDescent="0.3">
      <c r="A57" s="38" t="s">
        <v>58</v>
      </c>
      <c r="B57" s="45" t="s">
        <v>30</v>
      </c>
      <c r="C57" s="26" t="s">
        <v>13</v>
      </c>
      <c r="D57" s="2">
        <f>SUM(E57:H57)</f>
        <v>0</v>
      </c>
      <c r="E57" s="2">
        <v>0</v>
      </c>
      <c r="F57" s="2">
        <v>0</v>
      </c>
      <c r="G57" s="2">
        <v>0</v>
      </c>
      <c r="H57" s="2">
        <v>0</v>
      </c>
      <c r="I57" s="11">
        <v>474</v>
      </c>
      <c r="J57" s="11"/>
      <c r="K57" s="3"/>
      <c r="L57" s="11"/>
    </row>
    <row r="58" spans="1:13" x14ac:dyDescent="0.3">
      <c r="A58" s="38"/>
      <c r="B58" s="45"/>
      <c r="C58" s="26" t="s">
        <v>36</v>
      </c>
      <c r="D58" s="2">
        <f t="shared" ref="D58:D60" si="17">SUM(E58:H58)</f>
        <v>1000</v>
      </c>
      <c r="E58" s="2">
        <v>0</v>
      </c>
      <c r="F58" s="2">
        <v>0</v>
      </c>
      <c r="G58" s="2">
        <v>0</v>
      </c>
      <c r="H58" s="2">
        <v>1000</v>
      </c>
      <c r="I58" s="11">
        <v>474</v>
      </c>
      <c r="J58" s="11"/>
      <c r="K58" s="3"/>
      <c r="L58" s="11"/>
    </row>
    <row r="59" spans="1:13" x14ac:dyDescent="0.3">
      <c r="A59" s="38"/>
      <c r="B59" s="45"/>
      <c r="C59" s="26" t="s">
        <v>51</v>
      </c>
      <c r="D59" s="2">
        <f t="shared" ref="D59" si="18">SUM(E59:H59)</f>
        <v>1000</v>
      </c>
      <c r="E59" s="2">
        <v>0</v>
      </c>
      <c r="F59" s="2">
        <v>0</v>
      </c>
      <c r="G59" s="2">
        <v>0</v>
      </c>
      <c r="H59" s="2">
        <v>1000</v>
      </c>
      <c r="I59" s="11">
        <v>474</v>
      </c>
      <c r="J59" s="11"/>
      <c r="K59" s="3"/>
      <c r="L59" s="11"/>
    </row>
    <row r="60" spans="1:13" x14ac:dyDescent="0.3">
      <c r="A60" s="38"/>
      <c r="B60" s="45"/>
      <c r="C60" s="26" t="s">
        <v>73</v>
      </c>
      <c r="D60" s="2">
        <f t="shared" si="17"/>
        <v>1000</v>
      </c>
      <c r="E60" s="2">
        <v>0</v>
      </c>
      <c r="F60" s="2">
        <v>0</v>
      </c>
      <c r="G60" s="2">
        <v>0</v>
      </c>
      <c r="H60" s="2">
        <v>1000</v>
      </c>
      <c r="I60" s="11">
        <v>474</v>
      </c>
      <c r="J60" s="11"/>
      <c r="K60" s="3"/>
      <c r="L60" s="11"/>
    </row>
    <row r="61" spans="1:13" x14ac:dyDescent="0.3">
      <c r="A61" s="38" t="s">
        <v>22</v>
      </c>
      <c r="B61" s="38"/>
      <c r="C61" s="11"/>
      <c r="D61" s="2">
        <f t="shared" si="15"/>
        <v>402507.29999999993</v>
      </c>
      <c r="E61" s="2">
        <f>SUM(E62:E65)</f>
        <v>7481.9</v>
      </c>
      <c r="F61" s="2">
        <f>SUM(F62:F65)</f>
        <v>162950.70000000001</v>
      </c>
      <c r="G61" s="2">
        <f>SUM(G62:G65)</f>
        <v>229074.69999999995</v>
      </c>
      <c r="H61" s="2">
        <f>SUM(H62:H65)</f>
        <v>3000</v>
      </c>
      <c r="I61" s="11"/>
      <c r="J61" s="11"/>
      <c r="K61" s="3"/>
      <c r="L61" s="11"/>
    </row>
    <row r="62" spans="1:13" ht="24" customHeight="1" x14ac:dyDescent="0.3">
      <c r="A62" s="38" t="s">
        <v>10</v>
      </c>
      <c r="B62" s="38"/>
      <c r="C62" s="26" t="s">
        <v>13</v>
      </c>
      <c r="D62" s="2">
        <f>SUM(E62:H62)</f>
        <v>168454.30000000002</v>
      </c>
      <c r="E62" s="2">
        <f>E33+E37+E41+E53+E57+E49</f>
        <v>2156.1</v>
      </c>
      <c r="F62" s="2">
        <f>F45+F33+F37+F41+F53+F57+F49</f>
        <v>134079.90000000002</v>
      </c>
      <c r="G62" s="2">
        <f>G33+G37+G41+G45+G53+G57+G49</f>
        <v>32218.3</v>
      </c>
      <c r="H62" s="2">
        <f>H33+H37+H41+H53+H57+H49</f>
        <v>0</v>
      </c>
      <c r="I62" s="11"/>
      <c r="J62" s="11"/>
      <c r="K62" s="3"/>
      <c r="L62" s="11"/>
    </row>
    <row r="63" spans="1:13" ht="24" customHeight="1" x14ac:dyDescent="0.3">
      <c r="A63" s="38"/>
      <c r="B63" s="38"/>
      <c r="C63" s="26" t="s">
        <v>36</v>
      </c>
      <c r="D63" s="2">
        <f t="shared" ref="D63:D64" si="19">SUM(E63:H63)</f>
        <v>217194.69999999995</v>
      </c>
      <c r="E63" s="2">
        <f>E34+E38+E42+E54+E58+E50</f>
        <v>1998.8</v>
      </c>
      <c r="F63" s="2">
        <f>F34+F38+F42+F54+F58+F50+F46</f>
        <v>24508.399999999998</v>
      </c>
      <c r="G63" s="2">
        <f>G34+G38+G42+G54+G58+G50+G46</f>
        <v>189687.49999999997</v>
      </c>
      <c r="H63" s="2">
        <f>H34+H38+H42+H54+H58+H50</f>
        <v>1000</v>
      </c>
      <c r="I63" s="11"/>
      <c r="J63" s="11"/>
      <c r="K63" s="3"/>
      <c r="L63" s="11"/>
      <c r="M63" s="28"/>
    </row>
    <row r="64" spans="1:13" ht="24" customHeight="1" x14ac:dyDescent="0.3">
      <c r="A64" s="38"/>
      <c r="B64" s="38"/>
      <c r="C64" s="26" t="s">
        <v>51</v>
      </c>
      <c r="D64" s="2">
        <f t="shared" si="19"/>
        <v>8622.4</v>
      </c>
      <c r="E64" s="2">
        <f>E35+E39+E43+E55+E59+E51</f>
        <v>1778.6</v>
      </c>
      <c r="F64" s="2">
        <f>F47+F35+F39+F43+F55+F59+F51</f>
        <v>2211.8000000000002</v>
      </c>
      <c r="G64" s="2">
        <f>G35+G39+G43+G47+G55+G59+G51</f>
        <v>3632</v>
      </c>
      <c r="H64" s="2">
        <f>H35+H39+H43+H55+H59+H51</f>
        <v>1000</v>
      </c>
      <c r="I64" s="11"/>
      <c r="J64" s="11"/>
      <c r="K64" s="3"/>
      <c r="L64" s="11"/>
      <c r="M64" s="28"/>
    </row>
    <row r="65" spans="1:13" ht="24" customHeight="1" x14ac:dyDescent="0.3">
      <c r="A65" s="38"/>
      <c r="B65" s="38"/>
      <c r="C65" s="26" t="s">
        <v>73</v>
      </c>
      <c r="D65" s="2">
        <f>SUM(E65:H65)</f>
        <v>8235.9</v>
      </c>
      <c r="E65" s="2">
        <f>E36+E40+E44+E56+E60+E52</f>
        <v>1548.4</v>
      </c>
      <c r="F65" s="2">
        <f>F48+F36+F40+F44+F56+F60+F52</f>
        <v>2150.6</v>
      </c>
      <c r="G65" s="2">
        <f>G36+G40+G44+G48+G56+G60+G52</f>
        <v>3536.8999999999996</v>
      </c>
      <c r="H65" s="2">
        <f>H36+H40+H44+H56+H60+H52</f>
        <v>1000</v>
      </c>
      <c r="I65" s="11"/>
      <c r="J65" s="11"/>
      <c r="K65" s="3"/>
      <c r="L65" s="11"/>
      <c r="M65" s="28"/>
    </row>
    <row r="66" spans="1:13" ht="15.6" customHeight="1" x14ac:dyDescent="0.3">
      <c r="A66" s="38" t="s">
        <v>35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</row>
    <row r="67" spans="1:13" ht="41.4" x14ac:dyDescent="0.3">
      <c r="A67" s="38" t="s">
        <v>19</v>
      </c>
      <c r="B67" s="45" t="s">
        <v>31</v>
      </c>
      <c r="C67" s="26" t="s">
        <v>13</v>
      </c>
      <c r="D67" s="2">
        <f t="shared" ref="D67:D83" si="20">SUM(E67:H67)</f>
        <v>28571.9</v>
      </c>
      <c r="E67" s="2">
        <v>0</v>
      </c>
      <c r="F67" s="2">
        <v>6134.6</v>
      </c>
      <c r="G67" s="2">
        <v>22437.3</v>
      </c>
      <c r="H67" s="2">
        <v>0</v>
      </c>
      <c r="I67" s="11">
        <v>474</v>
      </c>
      <c r="J67" s="5" t="s">
        <v>72</v>
      </c>
      <c r="K67" s="25" t="s">
        <v>81</v>
      </c>
      <c r="L67" s="11"/>
    </row>
    <row r="68" spans="1:13" ht="26.4" customHeight="1" x14ac:dyDescent="0.3">
      <c r="A68" s="53"/>
      <c r="B68" s="66"/>
      <c r="C68" s="26" t="s">
        <v>36</v>
      </c>
      <c r="D68" s="2">
        <f t="shared" si="20"/>
        <v>44762.6</v>
      </c>
      <c r="E68" s="2">
        <v>0</v>
      </c>
      <c r="F68" s="2">
        <v>150</v>
      </c>
      <c r="G68" s="2">
        <v>44612.6</v>
      </c>
      <c r="H68" s="2">
        <v>0</v>
      </c>
      <c r="I68" s="11">
        <v>474</v>
      </c>
      <c r="J68" s="5" t="s">
        <v>95</v>
      </c>
      <c r="K68" s="25" t="s">
        <v>81</v>
      </c>
      <c r="L68" s="11"/>
    </row>
    <row r="69" spans="1:13" ht="27.6" x14ac:dyDescent="0.3">
      <c r="A69" s="47"/>
      <c r="B69" s="61"/>
      <c r="C69" s="26" t="s">
        <v>51</v>
      </c>
      <c r="D69" s="2">
        <f t="shared" ref="D69" si="21">SUM(E69:H69)</f>
        <v>6822.4</v>
      </c>
      <c r="E69" s="2">
        <v>0</v>
      </c>
      <c r="F69" s="2">
        <v>0</v>
      </c>
      <c r="G69" s="2">
        <v>6822.4</v>
      </c>
      <c r="H69" s="2">
        <v>0</v>
      </c>
      <c r="I69" s="11">
        <v>474</v>
      </c>
      <c r="J69" s="5" t="s">
        <v>80</v>
      </c>
      <c r="K69" s="25" t="s">
        <v>38</v>
      </c>
      <c r="L69" s="11"/>
    </row>
    <row r="70" spans="1:13" x14ac:dyDescent="0.3">
      <c r="A70" s="48"/>
      <c r="B70" s="62"/>
      <c r="C70" s="26" t="s">
        <v>73</v>
      </c>
      <c r="D70" s="2">
        <f t="shared" si="20"/>
        <v>2247.6999999999998</v>
      </c>
      <c r="E70" s="2">
        <v>0</v>
      </c>
      <c r="F70" s="2">
        <v>0</v>
      </c>
      <c r="G70" s="2">
        <v>2247.6999999999998</v>
      </c>
      <c r="H70" s="2">
        <v>0</v>
      </c>
      <c r="I70" s="11">
        <v>474</v>
      </c>
      <c r="J70" s="5" t="s">
        <v>100</v>
      </c>
      <c r="K70" s="25" t="s">
        <v>38</v>
      </c>
      <c r="L70" s="11"/>
    </row>
    <row r="71" spans="1:13" ht="45" customHeight="1" x14ac:dyDescent="0.3">
      <c r="A71" s="39" t="s">
        <v>33</v>
      </c>
      <c r="B71" s="42" t="s">
        <v>32</v>
      </c>
      <c r="C71" s="26" t="s">
        <v>13</v>
      </c>
      <c r="D71" s="2">
        <f>SUM(E71:H71)</f>
        <v>448.9</v>
      </c>
      <c r="E71" s="2">
        <v>0</v>
      </c>
      <c r="F71" s="2">
        <v>0</v>
      </c>
      <c r="G71" s="2">
        <v>448.9</v>
      </c>
      <c r="H71" s="2">
        <v>0</v>
      </c>
      <c r="I71" s="11">
        <v>474</v>
      </c>
      <c r="J71" s="5" t="s">
        <v>70</v>
      </c>
      <c r="K71" s="25" t="s">
        <v>86</v>
      </c>
      <c r="L71" s="11"/>
    </row>
    <row r="72" spans="1:13" ht="37.950000000000003" customHeight="1" x14ac:dyDescent="0.3">
      <c r="A72" s="47"/>
      <c r="B72" s="61"/>
      <c r="C72" s="26" t="s">
        <v>36</v>
      </c>
      <c r="D72" s="2">
        <f t="shared" ref="D72:D74" si="22">SUM(E72:H72)</f>
        <v>1448.9</v>
      </c>
      <c r="E72" s="2">
        <v>0</v>
      </c>
      <c r="F72" s="2">
        <v>0</v>
      </c>
      <c r="G72" s="2">
        <v>1448.9</v>
      </c>
      <c r="H72" s="2">
        <v>0</v>
      </c>
      <c r="I72" s="11">
        <v>474</v>
      </c>
      <c r="J72" s="25" t="s">
        <v>96</v>
      </c>
      <c r="K72" s="25">
        <v>290</v>
      </c>
      <c r="L72" s="11"/>
    </row>
    <row r="73" spans="1:13" ht="37.950000000000003" customHeight="1" x14ac:dyDescent="0.3">
      <c r="A73" s="47"/>
      <c r="B73" s="61"/>
      <c r="C73" s="26" t="s">
        <v>51</v>
      </c>
      <c r="D73" s="2">
        <f t="shared" ref="D73" si="23">SUM(E73:H73)</f>
        <v>298.89999999999998</v>
      </c>
      <c r="E73" s="2">
        <v>0</v>
      </c>
      <c r="F73" s="2">
        <v>0</v>
      </c>
      <c r="G73" s="2">
        <v>298.89999999999998</v>
      </c>
      <c r="H73" s="2">
        <v>0</v>
      </c>
      <c r="I73" s="11">
        <v>474</v>
      </c>
      <c r="J73" s="25" t="s">
        <v>82</v>
      </c>
      <c r="K73" s="25">
        <v>240</v>
      </c>
      <c r="L73" s="11"/>
    </row>
    <row r="74" spans="1:13" ht="37.950000000000003" customHeight="1" x14ac:dyDescent="0.3">
      <c r="A74" s="48"/>
      <c r="B74" s="62"/>
      <c r="C74" s="26" t="s">
        <v>73</v>
      </c>
      <c r="D74" s="2">
        <f t="shared" si="22"/>
        <v>298.89999999999998</v>
      </c>
      <c r="E74" s="2">
        <v>0</v>
      </c>
      <c r="F74" s="2">
        <v>0</v>
      </c>
      <c r="G74" s="2">
        <v>298.89999999999998</v>
      </c>
      <c r="H74" s="2">
        <v>0</v>
      </c>
      <c r="I74" s="11">
        <v>474</v>
      </c>
      <c r="J74" s="25" t="s">
        <v>82</v>
      </c>
      <c r="K74" s="25">
        <v>240</v>
      </c>
      <c r="L74" s="11"/>
    </row>
    <row r="75" spans="1:13" ht="59.25" customHeight="1" x14ac:dyDescent="0.3">
      <c r="A75" s="39" t="s">
        <v>34</v>
      </c>
      <c r="B75" s="42" t="s">
        <v>48</v>
      </c>
      <c r="C75" s="26" t="s">
        <v>13</v>
      </c>
      <c r="D75" s="2">
        <f>SUM(E75:H75)</f>
        <v>90083.1</v>
      </c>
      <c r="E75" s="2">
        <v>0</v>
      </c>
      <c r="F75" s="2">
        <v>89233.1</v>
      </c>
      <c r="G75" s="2">
        <v>850</v>
      </c>
      <c r="H75" s="2">
        <v>0</v>
      </c>
      <c r="I75" s="11">
        <v>474</v>
      </c>
      <c r="J75" s="5" t="s">
        <v>42</v>
      </c>
      <c r="K75" s="25" t="s">
        <v>38</v>
      </c>
      <c r="L75" s="11"/>
    </row>
    <row r="76" spans="1:13" ht="55.2" customHeight="1" x14ac:dyDescent="0.3">
      <c r="A76" s="47"/>
      <c r="B76" s="61"/>
      <c r="C76" s="26" t="s">
        <v>36</v>
      </c>
      <c r="D76" s="2">
        <f t="shared" ref="D76:D78" si="24">SUM(E76:H76)</f>
        <v>9374.7999999999993</v>
      </c>
      <c r="E76" s="2">
        <v>0</v>
      </c>
      <c r="F76" s="2">
        <v>0</v>
      </c>
      <c r="G76" s="2">
        <v>9374.7999999999993</v>
      </c>
      <c r="H76" s="2">
        <v>0</v>
      </c>
      <c r="I76" s="11">
        <v>474</v>
      </c>
      <c r="J76" s="25" t="s">
        <v>97</v>
      </c>
      <c r="K76" s="25" t="s">
        <v>38</v>
      </c>
      <c r="L76" s="11"/>
    </row>
    <row r="77" spans="1:13" ht="57.6" customHeight="1" x14ac:dyDescent="0.3">
      <c r="A77" s="47"/>
      <c r="B77" s="61"/>
      <c r="C77" s="26" t="s">
        <v>51</v>
      </c>
      <c r="D77" s="2">
        <f t="shared" ref="D77" si="25">SUM(E77:H77)</f>
        <v>1200</v>
      </c>
      <c r="E77" s="2">
        <v>0</v>
      </c>
      <c r="F77" s="2">
        <v>0</v>
      </c>
      <c r="G77" s="2">
        <v>1200</v>
      </c>
      <c r="H77" s="2">
        <v>0</v>
      </c>
      <c r="I77" s="11">
        <v>474</v>
      </c>
      <c r="J77" s="25" t="s">
        <v>54</v>
      </c>
      <c r="K77" s="25">
        <v>240</v>
      </c>
      <c r="L77" s="11"/>
    </row>
    <row r="78" spans="1:13" ht="56.4" customHeight="1" x14ac:dyDescent="0.3">
      <c r="A78" s="48"/>
      <c r="B78" s="62"/>
      <c r="C78" s="26" t="s">
        <v>73</v>
      </c>
      <c r="D78" s="2">
        <f t="shared" si="24"/>
        <v>1200</v>
      </c>
      <c r="E78" s="2">
        <v>0</v>
      </c>
      <c r="F78" s="2">
        <v>0</v>
      </c>
      <c r="G78" s="2">
        <v>1200</v>
      </c>
      <c r="H78" s="2">
        <v>0</v>
      </c>
      <c r="I78" s="11">
        <v>474</v>
      </c>
      <c r="J78" s="25" t="s">
        <v>41</v>
      </c>
      <c r="K78" s="25">
        <v>240</v>
      </c>
      <c r="L78" s="11"/>
    </row>
    <row r="79" spans="1:13" x14ac:dyDescent="0.3">
      <c r="A79" s="38" t="s">
        <v>23</v>
      </c>
      <c r="B79" s="38"/>
      <c r="C79" s="11"/>
      <c r="D79" s="2">
        <f t="shared" si="20"/>
        <v>186758.10000000003</v>
      </c>
      <c r="E79" s="2">
        <f>SUM(E80:E83)</f>
        <v>0</v>
      </c>
      <c r="F79" s="2">
        <f>SUM(F80:F83)</f>
        <v>95517.700000000012</v>
      </c>
      <c r="G79" s="2">
        <f>SUM(G80:G83)</f>
        <v>91240.400000000009</v>
      </c>
      <c r="H79" s="2">
        <f>SUM(H80:H83)</f>
        <v>0</v>
      </c>
      <c r="I79" s="11"/>
      <c r="J79" s="11"/>
      <c r="K79" s="3"/>
      <c r="L79" s="11"/>
    </row>
    <row r="80" spans="1:13" ht="15.75" customHeight="1" x14ac:dyDescent="0.3">
      <c r="A80" s="38" t="s">
        <v>10</v>
      </c>
      <c r="B80" s="38"/>
      <c r="C80" s="26" t="s">
        <v>13</v>
      </c>
      <c r="D80" s="2">
        <f t="shared" si="20"/>
        <v>119103.90000000001</v>
      </c>
      <c r="E80" s="2">
        <f t="shared" ref="E80:H83" si="26">E67+E71+E75</f>
        <v>0</v>
      </c>
      <c r="F80" s="2">
        <f t="shared" si="26"/>
        <v>95367.700000000012</v>
      </c>
      <c r="G80" s="2">
        <f t="shared" si="26"/>
        <v>23736.2</v>
      </c>
      <c r="H80" s="2">
        <f t="shared" si="26"/>
        <v>0</v>
      </c>
      <c r="I80" s="11"/>
      <c r="J80" s="11"/>
      <c r="K80" s="3"/>
      <c r="L80" s="11"/>
    </row>
    <row r="81" spans="1:12" x14ac:dyDescent="0.3">
      <c r="A81" s="38"/>
      <c r="B81" s="38"/>
      <c r="C81" s="26" t="s">
        <v>36</v>
      </c>
      <c r="D81" s="2">
        <f t="shared" si="20"/>
        <v>55586.3</v>
      </c>
      <c r="E81" s="2">
        <f t="shared" si="26"/>
        <v>0</v>
      </c>
      <c r="F81" s="2">
        <f>F68+F72+F76</f>
        <v>150</v>
      </c>
      <c r="G81" s="2">
        <f>G68+G72+G76</f>
        <v>55436.3</v>
      </c>
      <c r="H81" s="2">
        <f t="shared" si="26"/>
        <v>0</v>
      </c>
      <c r="I81" s="11"/>
      <c r="J81" s="11"/>
      <c r="K81" s="3"/>
      <c r="L81" s="11"/>
    </row>
    <row r="82" spans="1:12" x14ac:dyDescent="0.3">
      <c r="A82" s="38"/>
      <c r="B82" s="38"/>
      <c r="C82" s="26" t="s">
        <v>51</v>
      </c>
      <c r="D82" s="2">
        <f>SUM(E82:H82)</f>
        <v>8321.2999999999993</v>
      </c>
      <c r="E82" s="2">
        <f t="shared" si="26"/>
        <v>0</v>
      </c>
      <c r="F82" s="2">
        <f t="shared" si="26"/>
        <v>0</v>
      </c>
      <c r="G82" s="2">
        <f t="shared" si="26"/>
        <v>8321.2999999999993</v>
      </c>
      <c r="H82" s="2">
        <f t="shared" si="26"/>
        <v>0</v>
      </c>
      <c r="I82" s="11"/>
      <c r="J82" s="11"/>
      <c r="K82" s="3"/>
      <c r="L82" s="11"/>
    </row>
    <row r="83" spans="1:12" x14ac:dyDescent="0.3">
      <c r="A83" s="38"/>
      <c r="B83" s="38"/>
      <c r="C83" s="26" t="s">
        <v>73</v>
      </c>
      <c r="D83" s="2">
        <f t="shared" si="20"/>
        <v>3746.6</v>
      </c>
      <c r="E83" s="2">
        <f t="shared" si="26"/>
        <v>0</v>
      </c>
      <c r="F83" s="2">
        <f t="shared" si="26"/>
        <v>0</v>
      </c>
      <c r="G83" s="2">
        <f t="shared" si="26"/>
        <v>3746.6</v>
      </c>
      <c r="H83" s="2">
        <f t="shared" si="26"/>
        <v>0</v>
      </c>
      <c r="I83" s="11"/>
      <c r="J83" s="11"/>
      <c r="K83" s="3"/>
      <c r="L83" s="11"/>
    </row>
    <row r="84" spans="1:12" x14ac:dyDescent="0.3">
      <c r="A84" s="38" t="s">
        <v>89</v>
      </c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</row>
    <row r="85" spans="1:12" x14ac:dyDescent="0.3">
      <c r="A85" s="38" t="s">
        <v>56</v>
      </c>
      <c r="B85" s="45" t="s">
        <v>57</v>
      </c>
      <c r="C85" s="26" t="s">
        <v>13</v>
      </c>
      <c r="D85" s="2">
        <f t="shared" ref="D85:D88" si="27">SUM(E85:H85)</f>
        <v>0</v>
      </c>
      <c r="E85" s="2">
        <f t="shared" ref="E85:E88" si="28">SUM(F85:I85)</f>
        <v>0</v>
      </c>
      <c r="F85" s="2">
        <f t="shared" ref="F85" si="29">SUM(G85:J85)</f>
        <v>0</v>
      </c>
      <c r="G85" s="2">
        <f t="shared" ref="G85" si="30">SUM(H85:K85)</f>
        <v>0</v>
      </c>
      <c r="H85" s="2">
        <f t="shared" ref="H85" si="31">SUM(I85:L85)</f>
        <v>0</v>
      </c>
      <c r="I85" s="11"/>
      <c r="J85" s="11"/>
      <c r="K85" s="3"/>
      <c r="L85" s="11"/>
    </row>
    <row r="86" spans="1:12" x14ac:dyDescent="0.3">
      <c r="A86" s="38"/>
      <c r="B86" s="45"/>
      <c r="C86" s="26" t="s">
        <v>36</v>
      </c>
      <c r="D86" s="2">
        <f t="shared" si="27"/>
        <v>10000</v>
      </c>
      <c r="E86" s="2">
        <v>10000</v>
      </c>
      <c r="F86" s="2">
        <v>0</v>
      </c>
      <c r="G86" s="2">
        <v>0</v>
      </c>
      <c r="H86" s="2">
        <v>0</v>
      </c>
      <c r="I86" s="11">
        <v>474</v>
      </c>
      <c r="J86" s="11" t="s">
        <v>98</v>
      </c>
      <c r="K86" s="3" t="s">
        <v>99</v>
      </c>
      <c r="L86" s="11"/>
    </row>
    <row r="87" spans="1:12" x14ac:dyDescent="0.3">
      <c r="A87" s="38"/>
      <c r="B87" s="45"/>
      <c r="C87" s="26" t="s">
        <v>51</v>
      </c>
      <c r="D87" s="2">
        <f t="shared" si="27"/>
        <v>0</v>
      </c>
      <c r="E87" s="2">
        <v>0</v>
      </c>
      <c r="F87" s="2">
        <v>0</v>
      </c>
      <c r="G87" s="2">
        <v>0</v>
      </c>
      <c r="H87" s="2">
        <v>0</v>
      </c>
      <c r="I87" s="11"/>
      <c r="J87" s="11"/>
      <c r="K87" s="3"/>
      <c r="L87" s="11"/>
    </row>
    <row r="88" spans="1:12" x14ac:dyDescent="0.3">
      <c r="A88" s="38"/>
      <c r="B88" s="45"/>
      <c r="C88" s="26" t="s">
        <v>73</v>
      </c>
      <c r="D88" s="2">
        <f t="shared" si="27"/>
        <v>0</v>
      </c>
      <c r="E88" s="2">
        <f t="shared" si="28"/>
        <v>0</v>
      </c>
      <c r="F88" s="2">
        <v>0</v>
      </c>
      <c r="G88" s="2">
        <v>0</v>
      </c>
      <c r="H88" s="2">
        <v>0</v>
      </c>
      <c r="I88" s="11"/>
      <c r="J88" s="11"/>
      <c r="K88" s="3"/>
      <c r="L88" s="11"/>
    </row>
    <row r="89" spans="1:12" ht="24.6" customHeight="1" x14ac:dyDescent="0.3">
      <c r="A89" s="39" t="s">
        <v>66</v>
      </c>
      <c r="B89" s="42" t="s">
        <v>67</v>
      </c>
      <c r="C89" s="26" t="s">
        <v>13</v>
      </c>
      <c r="D89" s="2">
        <f t="shared" ref="D89:D96" si="32">SUM(E89:H89)</f>
        <v>0</v>
      </c>
      <c r="E89" s="2">
        <f t="shared" ref="E89" si="33">SUM(F89:I89)</f>
        <v>0</v>
      </c>
      <c r="F89" s="2">
        <f t="shared" ref="F89" si="34">SUM(G89:J89)</f>
        <v>0</v>
      </c>
      <c r="G89" s="2">
        <f t="shared" ref="G89" si="35">SUM(H89:K89)</f>
        <v>0</v>
      </c>
      <c r="H89" s="2">
        <f t="shared" ref="H89" si="36">SUM(I89:L89)</f>
        <v>0</v>
      </c>
      <c r="I89" s="21"/>
      <c r="J89" s="21"/>
      <c r="K89" s="3"/>
      <c r="L89" s="21"/>
    </row>
    <row r="90" spans="1:12" ht="24.6" customHeight="1" x14ac:dyDescent="0.3">
      <c r="A90" s="47"/>
      <c r="B90" s="61"/>
      <c r="C90" s="26" t="s">
        <v>36</v>
      </c>
      <c r="D90" s="2">
        <f t="shared" si="32"/>
        <v>33790.799999999996</v>
      </c>
      <c r="E90" s="2">
        <v>29490.1</v>
      </c>
      <c r="F90" s="2">
        <v>1228.8</v>
      </c>
      <c r="G90" s="2">
        <v>3071.9</v>
      </c>
      <c r="H90" s="2">
        <v>0</v>
      </c>
      <c r="I90" s="27">
        <v>474</v>
      </c>
      <c r="J90" s="27" t="s">
        <v>68</v>
      </c>
      <c r="K90" s="3">
        <v>240</v>
      </c>
      <c r="L90" s="21"/>
    </row>
    <row r="91" spans="1:12" ht="24.6" customHeight="1" x14ac:dyDescent="0.3">
      <c r="A91" s="47"/>
      <c r="B91" s="61"/>
      <c r="C91" s="26" t="s">
        <v>51</v>
      </c>
      <c r="D91" s="2">
        <f t="shared" si="32"/>
        <v>0</v>
      </c>
      <c r="E91" s="2">
        <v>0</v>
      </c>
      <c r="F91" s="2">
        <v>0</v>
      </c>
      <c r="G91" s="2">
        <v>0</v>
      </c>
      <c r="H91" s="2">
        <v>0</v>
      </c>
      <c r="I91" s="21"/>
      <c r="J91" s="21"/>
      <c r="K91" s="3"/>
      <c r="L91" s="21"/>
    </row>
    <row r="92" spans="1:12" ht="24.6" customHeight="1" x14ac:dyDescent="0.3">
      <c r="A92" s="48"/>
      <c r="B92" s="62"/>
      <c r="C92" s="26" t="s">
        <v>73</v>
      </c>
      <c r="D92" s="2">
        <f t="shared" si="32"/>
        <v>39940.800000000003</v>
      </c>
      <c r="E92" s="2">
        <v>34857.4</v>
      </c>
      <c r="F92" s="2">
        <v>1452.4</v>
      </c>
      <c r="G92" s="2">
        <v>3631</v>
      </c>
      <c r="H92" s="2">
        <v>0</v>
      </c>
      <c r="I92" s="27">
        <v>474</v>
      </c>
      <c r="J92" s="27" t="s">
        <v>68</v>
      </c>
      <c r="K92" s="3">
        <v>240</v>
      </c>
      <c r="L92" s="21"/>
    </row>
    <row r="93" spans="1:12" ht="24.6" customHeight="1" x14ac:dyDescent="0.3">
      <c r="A93" s="39" t="s">
        <v>83</v>
      </c>
      <c r="B93" s="42" t="s">
        <v>84</v>
      </c>
      <c r="C93" s="27" t="s">
        <v>13</v>
      </c>
      <c r="D93" s="2">
        <f t="shared" si="32"/>
        <v>0</v>
      </c>
      <c r="E93" s="2">
        <v>0</v>
      </c>
      <c r="F93" s="2">
        <v>0</v>
      </c>
      <c r="G93" s="2">
        <v>0</v>
      </c>
      <c r="H93" s="2">
        <v>0</v>
      </c>
      <c r="I93" s="27"/>
      <c r="J93" s="27"/>
      <c r="K93" s="3"/>
      <c r="L93" s="27"/>
    </row>
    <row r="94" spans="1:12" ht="24.6" customHeight="1" x14ac:dyDescent="0.3">
      <c r="A94" s="47"/>
      <c r="B94" s="61"/>
      <c r="C94" s="27" t="s">
        <v>36</v>
      </c>
      <c r="D94" s="2">
        <f t="shared" si="32"/>
        <v>5736.8</v>
      </c>
      <c r="E94" s="2">
        <v>4374.8</v>
      </c>
      <c r="F94" s="2">
        <v>1026.2</v>
      </c>
      <c r="G94" s="2">
        <v>335.8</v>
      </c>
      <c r="H94" s="2">
        <v>0</v>
      </c>
      <c r="I94" s="27">
        <v>474</v>
      </c>
      <c r="J94" s="27" t="s">
        <v>85</v>
      </c>
      <c r="K94" s="3">
        <v>240</v>
      </c>
      <c r="L94" s="27"/>
    </row>
    <row r="95" spans="1:12" ht="24.6" customHeight="1" x14ac:dyDescent="0.3">
      <c r="A95" s="47"/>
      <c r="B95" s="61"/>
      <c r="C95" s="27" t="s">
        <v>51</v>
      </c>
      <c r="D95" s="2">
        <f t="shared" si="32"/>
        <v>0</v>
      </c>
      <c r="E95" s="2">
        <v>0</v>
      </c>
      <c r="F95" s="2">
        <v>0</v>
      </c>
      <c r="G95" s="2">
        <v>0</v>
      </c>
      <c r="H95" s="2">
        <v>0</v>
      </c>
      <c r="I95" s="27"/>
      <c r="J95" s="27"/>
      <c r="K95" s="3"/>
      <c r="L95" s="27"/>
    </row>
    <row r="96" spans="1:12" ht="24.6" customHeight="1" x14ac:dyDescent="0.3">
      <c r="A96" s="48"/>
      <c r="B96" s="62"/>
      <c r="C96" s="27" t="s">
        <v>73</v>
      </c>
      <c r="D96" s="2">
        <f t="shared" si="32"/>
        <v>0</v>
      </c>
      <c r="E96" s="2">
        <v>0</v>
      </c>
      <c r="F96" s="2">
        <v>0</v>
      </c>
      <c r="G96" s="2">
        <v>0</v>
      </c>
      <c r="H96" s="2">
        <v>0</v>
      </c>
      <c r="I96" s="27"/>
      <c r="J96" s="27"/>
      <c r="K96" s="3"/>
      <c r="L96" s="27"/>
    </row>
    <row r="97" spans="1:13" x14ac:dyDescent="0.3">
      <c r="A97" s="38" t="s">
        <v>52</v>
      </c>
      <c r="B97" s="38"/>
      <c r="C97" s="11"/>
      <c r="D97" s="2">
        <f>SUM(E97:H97)</f>
        <v>89468.39999999998</v>
      </c>
      <c r="E97" s="2">
        <f>SUM(E98:E101)</f>
        <v>78722.299999999988</v>
      </c>
      <c r="F97" s="2">
        <f>SUM(F98:F101)</f>
        <v>3707.4</v>
      </c>
      <c r="G97" s="2">
        <f>SUM(G98:G101)</f>
        <v>7038.7000000000007</v>
      </c>
      <c r="H97" s="2">
        <f>SUM(H98:H101)</f>
        <v>0</v>
      </c>
      <c r="I97" s="11"/>
      <c r="J97" s="2"/>
      <c r="K97" s="3"/>
      <c r="L97" s="11"/>
    </row>
    <row r="98" spans="1:13" ht="15.75" customHeight="1" x14ac:dyDescent="0.3">
      <c r="A98" s="38" t="s">
        <v>10</v>
      </c>
      <c r="B98" s="38"/>
      <c r="C98" s="26" t="s">
        <v>13</v>
      </c>
      <c r="D98" s="2">
        <f>SUM(E98:H98)</f>
        <v>0</v>
      </c>
      <c r="E98" s="2">
        <f>E85+E89</f>
        <v>0</v>
      </c>
      <c r="F98" s="2">
        <f t="shared" ref="F98:G98" si="37">F85+F89</f>
        <v>0</v>
      </c>
      <c r="G98" s="2">
        <f t="shared" si="37"/>
        <v>0</v>
      </c>
      <c r="H98" s="2">
        <f>H85+H89</f>
        <v>0</v>
      </c>
      <c r="I98" s="11"/>
      <c r="J98" s="11"/>
      <c r="K98" s="3"/>
      <c r="L98" s="11"/>
    </row>
    <row r="99" spans="1:13" x14ac:dyDescent="0.3">
      <c r="A99" s="38"/>
      <c r="B99" s="38"/>
      <c r="C99" s="26" t="s">
        <v>36</v>
      </c>
      <c r="D99" s="2">
        <f>SUM(E99:H99)</f>
        <v>49527.599999999991</v>
      </c>
      <c r="E99" s="2">
        <f>E86+E94+E90</f>
        <v>43864.899999999994</v>
      </c>
      <c r="F99" s="2">
        <f>F86+F94+F90</f>
        <v>2255</v>
      </c>
      <c r="G99" s="2">
        <f>G86+G94+G90</f>
        <v>3407.7000000000003</v>
      </c>
      <c r="H99" s="2">
        <f t="shared" ref="H99" si="38">H86+H90</f>
        <v>0</v>
      </c>
      <c r="I99" s="11"/>
      <c r="J99" s="11"/>
      <c r="K99" s="3"/>
      <c r="L99" s="11"/>
    </row>
    <row r="100" spans="1:13" x14ac:dyDescent="0.3">
      <c r="A100" s="38"/>
      <c r="B100" s="38"/>
      <c r="C100" s="26" t="s">
        <v>51</v>
      </c>
      <c r="D100" s="2">
        <f t="shared" ref="D100:D105" si="39">SUM(E100:H100)</f>
        <v>0</v>
      </c>
      <c r="E100" s="2">
        <f>E87+E91</f>
        <v>0</v>
      </c>
      <c r="F100" s="2">
        <f t="shared" ref="F100:H100" si="40">F87+F91</f>
        <v>0</v>
      </c>
      <c r="G100" s="2">
        <f t="shared" si="40"/>
        <v>0</v>
      </c>
      <c r="H100" s="2">
        <f t="shared" si="40"/>
        <v>0</v>
      </c>
      <c r="I100" s="11"/>
      <c r="J100" s="11"/>
      <c r="K100" s="3"/>
      <c r="L100" s="11"/>
    </row>
    <row r="101" spans="1:13" x14ac:dyDescent="0.3">
      <c r="A101" s="38"/>
      <c r="B101" s="38"/>
      <c r="C101" s="26" t="s">
        <v>73</v>
      </c>
      <c r="D101" s="2">
        <f t="shared" si="39"/>
        <v>39940.800000000003</v>
      </c>
      <c r="E101" s="2">
        <f>E88+E92</f>
        <v>34857.4</v>
      </c>
      <c r="F101" s="2">
        <f t="shared" ref="F101:H101" si="41">F88+F92</f>
        <v>1452.4</v>
      </c>
      <c r="G101" s="2">
        <f t="shared" si="41"/>
        <v>3631</v>
      </c>
      <c r="H101" s="2">
        <f t="shared" si="41"/>
        <v>0</v>
      </c>
      <c r="I101" s="11"/>
      <c r="J101" s="11"/>
      <c r="K101" s="3"/>
      <c r="L101" s="11"/>
    </row>
    <row r="102" spans="1:13" ht="15.75" customHeight="1" x14ac:dyDescent="0.3">
      <c r="A102" s="38" t="s">
        <v>6</v>
      </c>
      <c r="B102" s="38"/>
      <c r="C102" s="11"/>
      <c r="D102" s="2">
        <f t="shared" si="39"/>
        <v>6019614</v>
      </c>
      <c r="E102" s="2">
        <f>SUM(E103:E106)</f>
        <v>86204.2</v>
      </c>
      <c r="F102" s="2">
        <f>SUM(F103:F106)</f>
        <v>282448.50000000006</v>
      </c>
      <c r="G102" s="2">
        <f>SUM(G103:G106)</f>
        <v>4945331.3</v>
      </c>
      <c r="H102" s="2">
        <f>SUM(H103:H106)</f>
        <v>705630</v>
      </c>
      <c r="I102" s="11" t="s">
        <v>11</v>
      </c>
      <c r="J102" s="11" t="s">
        <v>11</v>
      </c>
      <c r="K102" s="11"/>
      <c r="L102" s="11"/>
    </row>
    <row r="103" spans="1:13" ht="15.75" customHeight="1" x14ac:dyDescent="0.3">
      <c r="A103" s="38" t="s">
        <v>10</v>
      </c>
      <c r="B103" s="38"/>
      <c r="C103" s="26" t="s">
        <v>13</v>
      </c>
      <c r="D103" s="2">
        <f t="shared" si="39"/>
        <v>1576015.1</v>
      </c>
      <c r="E103" s="2">
        <f>E18+E28+E62+E80</f>
        <v>2156.1</v>
      </c>
      <c r="F103" s="2">
        <f>F18+F28+F62+F80</f>
        <v>249720.30000000005</v>
      </c>
      <c r="G103" s="2">
        <f>G18+G28+G62+G80</f>
        <v>1160048.3</v>
      </c>
      <c r="H103" s="2">
        <f>H18+H28+H62+H80</f>
        <v>164090.4</v>
      </c>
      <c r="I103" s="11" t="s">
        <v>11</v>
      </c>
      <c r="J103" s="11" t="s">
        <v>11</v>
      </c>
      <c r="K103" s="11"/>
      <c r="L103" s="11"/>
    </row>
    <row r="104" spans="1:13" x14ac:dyDescent="0.3">
      <c r="A104" s="38"/>
      <c r="B104" s="38"/>
      <c r="C104" s="26" t="s">
        <v>36</v>
      </c>
      <c r="D104" s="2">
        <f>SUM(E104:H104)</f>
        <v>1677745.4</v>
      </c>
      <c r="E104" s="2">
        <f>E19+E99+E29+E63+E81+E85</f>
        <v>45863.7</v>
      </c>
      <c r="F104" s="2">
        <f>F19+F29+F63+F81+F99</f>
        <v>26913.399999999998</v>
      </c>
      <c r="G104" s="2">
        <f>G19+G29+G63+G81+G99</f>
        <v>1430608.9</v>
      </c>
      <c r="H104" s="2">
        <f>H19+H29+H63+H81+H85</f>
        <v>174359.4</v>
      </c>
      <c r="I104" s="11" t="s">
        <v>11</v>
      </c>
      <c r="J104" s="11" t="s">
        <v>11</v>
      </c>
      <c r="K104" s="11"/>
      <c r="L104" s="11"/>
      <c r="M104" s="28"/>
    </row>
    <row r="105" spans="1:13" x14ac:dyDescent="0.3">
      <c r="A105" s="38"/>
      <c r="B105" s="38"/>
      <c r="C105" s="26" t="s">
        <v>51</v>
      </c>
      <c r="D105" s="2">
        <f t="shared" si="39"/>
        <v>1354145.7</v>
      </c>
      <c r="E105" s="2">
        <f>E20+E30+E64+E82+E100</f>
        <v>1778.6</v>
      </c>
      <c r="F105" s="2">
        <f>F20+F30+F64+F82+F100</f>
        <v>2211.8000000000002</v>
      </c>
      <c r="G105" s="2">
        <f>G20+G30+G64+G82+G100</f>
        <v>1176188.8</v>
      </c>
      <c r="H105" s="2">
        <f>H20+H30+H64+H82+H86</f>
        <v>173966.5</v>
      </c>
      <c r="I105" s="11"/>
      <c r="J105" s="11"/>
      <c r="K105" s="11"/>
      <c r="L105" s="11"/>
      <c r="M105" s="28"/>
    </row>
    <row r="106" spans="1:13" x14ac:dyDescent="0.3">
      <c r="A106" s="38"/>
      <c r="B106" s="38"/>
      <c r="C106" s="26" t="s">
        <v>73</v>
      </c>
      <c r="D106" s="2">
        <f>SUM(E106:H106)</f>
        <v>1411707.8</v>
      </c>
      <c r="E106" s="2">
        <f>E21+E31+E65+E83+E101</f>
        <v>36405.800000000003</v>
      </c>
      <c r="F106" s="2">
        <f>F21+F31+F65+F83+F101</f>
        <v>3603</v>
      </c>
      <c r="G106" s="2">
        <f>G21+G101+G31+G65+G83+G87</f>
        <v>1178485.3</v>
      </c>
      <c r="H106" s="2">
        <f>H21+H31+H65+H83+H87</f>
        <v>193213.7</v>
      </c>
      <c r="I106" s="11" t="s">
        <v>11</v>
      </c>
      <c r="J106" s="11" t="s">
        <v>11</v>
      </c>
      <c r="K106" s="11"/>
      <c r="L106" s="11"/>
      <c r="M106" s="28"/>
    </row>
    <row r="108" spans="1:13" ht="17.399999999999999" x14ac:dyDescent="0.35">
      <c r="A108" s="67" t="s">
        <v>106</v>
      </c>
      <c r="B108" s="68"/>
      <c r="C108" s="68"/>
    </row>
    <row r="109" spans="1:13" ht="16.8" x14ac:dyDescent="0.3">
      <c r="A109" s="7" t="s">
        <v>107</v>
      </c>
      <c r="B109"/>
      <c r="C109"/>
      <c r="D109"/>
      <c r="E109"/>
      <c r="F109"/>
      <c r="G109"/>
      <c r="H109"/>
      <c r="I109"/>
      <c r="J109"/>
      <c r="K109"/>
      <c r="L109"/>
    </row>
    <row r="110" spans="1:13" ht="16.8" x14ac:dyDescent="0.3">
      <c r="A110" s="7" t="s">
        <v>43</v>
      </c>
      <c r="B110"/>
      <c r="C110"/>
      <c r="D110"/>
      <c r="E110"/>
      <c r="F110"/>
      <c r="G110"/>
      <c r="H110"/>
      <c r="I110"/>
      <c r="J110"/>
      <c r="K110"/>
      <c r="L110" s="8" t="s">
        <v>108</v>
      </c>
    </row>
    <row r="111" spans="1:13" x14ac:dyDescent="0.3">
      <c r="H111"/>
    </row>
    <row r="112" spans="1:13" x14ac:dyDescent="0.3">
      <c r="H112"/>
    </row>
    <row r="113" spans="8:8" x14ac:dyDescent="0.3">
      <c r="H113"/>
    </row>
  </sheetData>
  <mergeCells count="63">
    <mergeCell ref="A108:C108"/>
    <mergeCell ref="A79:B79"/>
    <mergeCell ref="A62:B65"/>
    <mergeCell ref="A71:A74"/>
    <mergeCell ref="B71:B74"/>
    <mergeCell ref="A75:A78"/>
    <mergeCell ref="B75:B78"/>
    <mergeCell ref="A67:A68"/>
    <mergeCell ref="A69:A70"/>
    <mergeCell ref="B67:B68"/>
    <mergeCell ref="B69:B70"/>
    <mergeCell ref="A80:B83"/>
    <mergeCell ref="A103:B106"/>
    <mergeCell ref="A84:L84"/>
    <mergeCell ref="A97:B97"/>
    <mergeCell ref="A98:B101"/>
    <mergeCell ref="B85:B88"/>
    <mergeCell ref="A85:A88"/>
    <mergeCell ref="A102:B102"/>
    <mergeCell ref="A89:A92"/>
    <mergeCell ref="B89:B92"/>
    <mergeCell ref="A93:A96"/>
    <mergeCell ref="B93:B96"/>
    <mergeCell ref="B13:B16"/>
    <mergeCell ref="A23:A26"/>
    <mergeCell ref="B23:B26"/>
    <mergeCell ref="A53:A56"/>
    <mergeCell ref="B53:B56"/>
    <mergeCell ref="A18:B18"/>
    <mergeCell ref="A19:B21"/>
    <mergeCell ref="A28:B31"/>
    <mergeCell ref="A49:A52"/>
    <mergeCell ref="B49:B52"/>
    <mergeCell ref="A47:A48"/>
    <mergeCell ref="B47:B48"/>
    <mergeCell ref="B45:B46"/>
    <mergeCell ref="A45:A46"/>
    <mergeCell ref="A12:L12"/>
    <mergeCell ref="A66:L66"/>
    <mergeCell ref="A32:L32"/>
    <mergeCell ref="A33:A36"/>
    <mergeCell ref="B33:B36"/>
    <mergeCell ref="A17:B17"/>
    <mergeCell ref="A61:B61"/>
    <mergeCell ref="A22:L22"/>
    <mergeCell ref="A27:B27"/>
    <mergeCell ref="A37:A40"/>
    <mergeCell ref="B37:B40"/>
    <mergeCell ref="B41:B44"/>
    <mergeCell ref="A41:A44"/>
    <mergeCell ref="A57:A60"/>
    <mergeCell ref="B57:B60"/>
    <mergeCell ref="A13:A16"/>
    <mergeCell ref="J1:L1"/>
    <mergeCell ref="A7:L7"/>
    <mergeCell ref="A9:A10"/>
    <mergeCell ref="B9:B10"/>
    <mergeCell ref="C9:C10"/>
    <mergeCell ref="D9:H9"/>
    <mergeCell ref="I9:I10"/>
    <mergeCell ref="J9:J10"/>
    <mergeCell ref="K9:K10"/>
    <mergeCell ref="L9:L10"/>
  </mergeCells>
  <phoneticPr fontId="7" type="noConversion"/>
  <hyperlinks>
    <hyperlink ref="K9" r:id="rId1" display="consultantplus://offline/ref=3935B733AFBD485EBAF136C45D7B73D03AD23A8946AF428B151CF76C5535F1706B78C14F6DD19A12UFc6I"/>
  </hyperlinks>
  <pageMargins left="0.70866141732283472" right="0.70866141732283472" top="1.1811023622047245" bottom="0.39370078740157483" header="0.59055118110236227" footer="0.59055118110236227"/>
  <pageSetup paperSize="9" scale="91" fitToHeight="0" orientation="landscape" verticalDpi="0" r:id="rId2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Мероприятия</vt:lpstr>
      <vt:lpstr>Мероприятия!Заголовки_для_печати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2021-11-02T11:20:13Z</cp:lastPrinted>
  <dcterms:created xsi:type="dcterms:W3CDTF">2017-07-27T08:24:42Z</dcterms:created>
  <dcterms:modified xsi:type="dcterms:W3CDTF">2021-11-02T12:57:52Z</dcterms:modified>
</cp:coreProperties>
</file>